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8" yWindow="-108" windowWidth="38616" windowHeight="21096"/>
  </bookViews>
  <sheets>
    <sheet name="troskovnik" sheetId="1" r:id="rId1"/>
    <sheet name="opci uvjeti" sheetId="2" r:id="rId2"/>
    <sheet name="Sheet1" sheetId="3" r:id="rId3"/>
  </sheets>
  <definedNames>
    <definedName name="_xlnm.Print_Area" localSheetId="0">troskovnik!$A$1:$F$386</definedName>
  </definedNames>
  <calcPr calcId="162913"/>
</workbook>
</file>

<file path=xl/calcChain.xml><?xml version="1.0" encoding="utf-8"?>
<calcChain xmlns="http://schemas.openxmlformats.org/spreadsheetml/2006/main">
  <c r="F168" i="1" l="1"/>
  <c r="B368" i="1"/>
  <c r="F321" i="1"/>
  <c r="F320" i="1"/>
  <c r="F319" i="1"/>
  <c r="F318" i="1"/>
  <c r="F317" i="1"/>
  <c r="F315" i="1"/>
  <c r="F323" i="1" l="1"/>
  <c r="F368" i="1" s="1"/>
  <c r="F337" i="1" l="1"/>
  <c r="F115" i="1" l="1"/>
  <c r="F245" i="1" l="1"/>
  <c r="F113" i="1"/>
  <c r="F111" i="1"/>
  <c r="B370" i="1"/>
  <c r="F345" i="1"/>
  <c r="F344" i="1"/>
  <c r="F347" i="1" l="1"/>
  <c r="F370" i="1" s="1"/>
  <c r="B367" i="1" l="1"/>
  <c r="B366" i="1"/>
  <c r="F309" i="1" l="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327" i="1"/>
  <c r="F328" i="1"/>
  <c r="F329" i="1"/>
  <c r="F330" i="1"/>
  <c r="F331" i="1"/>
  <c r="F332" i="1"/>
  <c r="F333" i="1"/>
  <c r="F334" i="1"/>
  <c r="F335" i="1"/>
  <c r="F253" i="1"/>
  <c r="F251" i="1"/>
  <c r="F249" i="1"/>
  <c r="F242" i="1"/>
  <c r="F70" i="1"/>
  <c r="F71" i="1"/>
  <c r="F57" i="1"/>
  <c r="F58" i="1"/>
  <c r="F59" i="1"/>
  <c r="F60" i="1"/>
  <c r="F61" i="1"/>
  <c r="F56" i="1"/>
  <c r="F62" i="1"/>
  <c r="F65" i="1"/>
  <c r="F67" i="1"/>
  <c r="F69" i="1"/>
  <c r="F77" i="1"/>
  <c r="F78" i="1"/>
  <c r="F79" i="1"/>
  <c r="F80" i="1"/>
  <c r="F81" i="1"/>
  <c r="F82" i="1"/>
  <c r="F83" i="1"/>
  <c r="F85" i="1"/>
  <c r="F86" i="1"/>
  <c r="F87" i="1"/>
  <c r="F89" i="1"/>
  <c r="F90" i="1"/>
  <c r="F93" i="1"/>
  <c r="F94" i="1"/>
  <c r="F95" i="1"/>
  <c r="F96" i="1"/>
  <c r="F97" i="1"/>
  <c r="F98" i="1"/>
  <c r="F99" i="1"/>
  <c r="F100" i="1"/>
  <c r="F101" i="1"/>
  <c r="F102" i="1"/>
  <c r="F103" i="1"/>
  <c r="F104" i="1"/>
  <c r="F105" i="1"/>
  <c r="F106" i="1"/>
  <c r="F107" i="1"/>
  <c r="F10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9" i="1"/>
  <c r="F151" i="1"/>
  <c r="F152" i="1"/>
  <c r="F155" i="1"/>
  <c r="F156" i="1"/>
  <c r="F157" i="1"/>
  <c r="F159" i="1"/>
  <c r="F160" i="1"/>
  <c r="F161" i="1"/>
  <c r="F162" i="1"/>
  <c r="F163" i="1"/>
  <c r="F164" i="1"/>
  <c r="F165" i="1"/>
  <c r="F166" i="1"/>
  <c r="F171" i="1"/>
  <c r="F172" i="1"/>
  <c r="F174" i="1"/>
  <c r="F175" i="1"/>
  <c r="F176" i="1"/>
  <c r="F180" i="1"/>
  <c r="F183" i="1"/>
  <c r="F184" i="1"/>
  <c r="F185" i="1"/>
  <c r="F188" i="1"/>
  <c r="F191" i="1"/>
  <c r="F198" i="1"/>
  <c r="F199" i="1"/>
  <c r="F200" i="1"/>
  <c r="F201" i="1"/>
  <c r="F208" i="1"/>
  <c r="F209" i="1"/>
  <c r="F210" i="1"/>
  <c r="F211" i="1"/>
  <c r="F212" i="1"/>
  <c r="F213" i="1"/>
  <c r="F214" i="1"/>
  <c r="F215" i="1"/>
  <c r="F216" i="1"/>
  <c r="F217" i="1"/>
  <c r="F218" i="1"/>
  <c r="F219" i="1"/>
  <c r="F220" i="1"/>
  <c r="F221" i="1"/>
  <c r="F222" i="1"/>
  <c r="F223" i="1"/>
  <c r="F224" i="1"/>
  <c r="F225" i="1"/>
  <c r="F226" i="1"/>
  <c r="F227" i="1"/>
  <c r="F233" i="1"/>
  <c r="F235" i="1" s="1"/>
  <c r="F351" i="1"/>
  <c r="F353" i="1" s="1"/>
  <c r="B120" i="3"/>
  <c r="B10" i="3"/>
  <c r="B12" i="3"/>
  <c r="B14" i="3"/>
  <c r="B17" i="3"/>
  <c r="B19" i="3"/>
  <c r="B21" i="3"/>
  <c r="B23" i="3"/>
  <c r="B25" i="3"/>
  <c r="B30" i="3"/>
  <c r="B31" i="3"/>
  <c r="B32" i="3"/>
  <c r="B33" i="3"/>
  <c r="B34" i="3"/>
  <c r="B35" i="3"/>
  <c r="B37" i="3"/>
  <c r="B39" i="3"/>
  <c r="B41" i="3"/>
  <c r="B45" i="3"/>
  <c r="B46" i="3"/>
  <c r="B47" i="3"/>
  <c r="B48" i="3"/>
  <c r="B49" i="3"/>
  <c r="B50" i="3"/>
  <c r="B51" i="3"/>
  <c r="B52" i="3"/>
  <c r="B53" i="3"/>
  <c r="B54" i="3"/>
  <c r="B55" i="3"/>
  <c r="B56" i="3"/>
  <c r="B57" i="3"/>
  <c r="B58" i="3"/>
  <c r="B59" i="3"/>
  <c r="B61" i="3"/>
  <c r="B63" i="3"/>
  <c r="B67" i="3"/>
  <c r="B69" i="3"/>
  <c r="B71" i="3"/>
  <c r="B73" i="3"/>
  <c r="B75" i="3"/>
  <c r="B78" i="3"/>
  <c r="B79" i="3"/>
  <c r="B80" i="3"/>
  <c r="B81" i="3"/>
  <c r="B88" i="3"/>
  <c r="B89" i="3"/>
  <c r="B90" i="3"/>
  <c r="B91" i="3"/>
  <c r="B92" i="3"/>
  <c r="B93" i="3"/>
  <c r="B95" i="3"/>
  <c r="B97" i="3"/>
  <c r="B100" i="3"/>
  <c r="B101" i="3"/>
  <c r="B103" i="3"/>
  <c r="B105" i="3"/>
  <c r="B109" i="3"/>
  <c r="B111" i="3"/>
  <c r="B113" i="3"/>
  <c r="B116" i="3"/>
  <c r="B122" i="3"/>
  <c r="B124" i="3"/>
  <c r="B129" i="3"/>
  <c r="B130" i="3"/>
  <c r="B131" i="3"/>
  <c r="B134" i="3"/>
  <c r="B137" i="3"/>
  <c r="B139" i="3"/>
  <c r="B144" i="3"/>
  <c r="B147" i="3"/>
  <c r="B149" i="3"/>
  <c r="B154" i="3"/>
  <c r="B155" i="3"/>
  <c r="B156" i="3"/>
  <c r="B157" i="3"/>
  <c r="B158" i="3"/>
  <c r="B159" i="3"/>
  <c r="B160" i="3"/>
  <c r="B161" i="3"/>
  <c r="B162" i="3"/>
  <c r="B163" i="3"/>
  <c r="B164" i="3"/>
  <c r="B165" i="3"/>
  <c r="B166" i="3"/>
  <c r="B167" i="3"/>
  <c r="B168" i="3"/>
  <c r="B171" i="3"/>
  <c r="B173" i="3"/>
  <c r="B175" i="3"/>
  <c r="B179" i="3"/>
  <c r="B181" i="3"/>
  <c r="B185" i="3"/>
  <c r="B188" i="3"/>
  <c r="B189" i="3"/>
  <c r="B191" i="3"/>
  <c r="B193" i="3"/>
  <c r="B195" i="3"/>
  <c r="B198" i="3"/>
  <c r="B202" i="3"/>
  <c r="B203" i="3"/>
  <c r="B8" i="3"/>
  <c r="F311" i="1" l="1"/>
  <c r="F116" i="1"/>
  <c r="F367" i="1"/>
  <c r="F170" i="1"/>
  <c r="F255" i="1"/>
  <c r="F366" i="1" s="1"/>
  <c r="F339" i="1"/>
  <c r="F73" i="1"/>
  <c r="F357" i="1" s="1"/>
  <c r="F229" i="1"/>
  <c r="F203" i="1"/>
  <c r="F193" i="1"/>
  <c r="F178" i="1"/>
  <c r="B371" i="1" l="1"/>
  <c r="F371" i="1"/>
  <c r="B369" i="1"/>
  <c r="B365" i="1"/>
  <c r="B364" i="1"/>
  <c r="B363" i="1"/>
  <c r="B362" i="1"/>
  <c r="B361" i="1"/>
  <c r="B360" i="1"/>
  <c r="B359" i="1"/>
  <c r="B358" i="1"/>
  <c r="B357" i="1"/>
  <c r="F369" i="1" l="1"/>
  <c r="D154" i="1" l="1"/>
  <c r="F154" i="1" s="1"/>
  <c r="D153" i="1"/>
  <c r="F153" i="1" s="1"/>
  <c r="D150" i="1"/>
  <c r="F150" i="1" s="1"/>
  <c r="D148" i="1"/>
  <c r="F148" i="1" s="1"/>
  <c r="F158" i="1" l="1"/>
  <c r="F360" i="1"/>
  <c r="F361" i="1" l="1"/>
  <c r="F362" i="1" l="1"/>
  <c r="F363" i="1" l="1"/>
  <c r="C102" i="1" l="1"/>
  <c r="F365" i="1" l="1"/>
  <c r="F359" i="1" l="1"/>
  <c r="F364" i="1"/>
  <c r="F358" i="1" l="1"/>
  <c r="F372" i="1" s="1"/>
  <c r="F375" i="1" l="1"/>
  <c r="F377" i="1" s="1"/>
  <c r="F379" i="1" s="1"/>
  <c r="F373" i="1"/>
</calcChain>
</file>

<file path=xl/sharedStrings.xml><?xml version="1.0" encoding="utf-8"?>
<sst xmlns="http://schemas.openxmlformats.org/spreadsheetml/2006/main" count="457" uniqueCount="275">
  <si>
    <t>Opis stavke</t>
  </si>
  <si>
    <t>količina</t>
  </si>
  <si>
    <t>1.</t>
  </si>
  <si>
    <t>2.</t>
  </si>
  <si>
    <t>3.</t>
  </si>
  <si>
    <t>4.</t>
  </si>
  <si>
    <t xml:space="preserve">*vanjska jedinica klima uređaja </t>
  </si>
  <si>
    <t>#</t>
  </si>
  <si>
    <t>ukupno Kn</t>
  </si>
  <si>
    <t>m'</t>
  </si>
  <si>
    <t xml:space="preserve">m' </t>
  </si>
  <si>
    <t>5.</t>
  </si>
  <si>
    <t>6.</t>
  </si>
  <si>
    <t>PDV (25%)</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</si>
  <si>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</si>
  <si>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</si>
  <si>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</si>
  <si>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</si>
  <si>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</si>
  <si>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</si>
  <si>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</si>
  <si>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</si>
  <si>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</si>
  <si>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</si>
  <si>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</si>
  <si>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</si>
  <si>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</si>
  <si>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</si>
  <si>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</si>
  <si>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</si>
  <si>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</si>
  <si>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</si>
  <si>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</si>
  <si>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</si>
  <si>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</si>
  <si>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</si>
  <si>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komplet</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</si>
  <si>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uglove i dr.   </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</si>
  <si>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</si>
  <si>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</si>
  <si>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</si>
  <si>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</si>
  <si>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8.</t>
  </si>
  <si>
    <t>*držač zastave</t>
  </si>
  <si>
    <t>9.</t>
  </si>
  <si>
    <t>*satelitske antene</t>
  </si>
  <si>
    <t>Demontaža postojećih vanjskih limenih, kamenih ili PVC  klupčica s prozora. U cijenu uračunat vertikalni i horizontalni prijenos, utovar, transport i zbrinjavanje na gradskom deponiju.  Obračun po m' demontiranih klupčica.</t>
  </si>
  <si>
    <t>Demontaža postojećih unutarnjih drvenih, kamenih ili PVC klupčica  sa  prozora koji se mijenjaju. U cijenu uračunati vertikalni i horizontalni prijenos, utovar, transport i zbrinjavanje na gradskom deponiju.  Obračun po m' demontiranih klupčica.</t>
  </si>
  <si>
    <t>Obrada vanjskog i unutarnjeg praga na vratima masom i rubnom lajsnom, po potrebi iznutra, kako bi se pozicija dovela u postojeće stanje. U slučaju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</si>
  <si>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jedinična cijena (kn)</t>
  </si>
  <si>
    <t>jedinična mjera</t>
  </si>
  <si>
    <t>*špalete - silikonska žbuka</t>
  </si>
  <si>
    <t>*špalete - akrilna žbuka na bazi umjetnih smola (tipa kao npr. Teraplast ili jednakovrijedno)</t>
  </si>
  <si>
    <t>*metalni nosači antena po pročelju</t>
  </si>
  <si>
    <t>XPS, d= 5 cm (sokl lođa)</t>
  </si>
  <si>
    <t>Nabava materijala i izrada prodora vertikalnih i horizontalnih odvoda za kondenzat vanjskih klima jedinica te rješenje odvodnje istog do podnožja zgrade. Po želji stanara izvedba horizontalnog prodora u stan. U stavku uključen sav potreban alat i materijal za završnu obradu do potpune funkcionalnosti. Obračun po m'</t>
  </si>
  <si>
    <t>*pričvršćivanje izvesti nehrđajućim vijcima na razmaku svakih 40-60 cm
*nanošenje polimerno-cementnog ljepila trakasto po rubovima i točkasto po sredini ploča                                                                      *nakon lijepljenja ploče se dodatno pričvršćuju spojnicama (6-8) kom/m²                                                                                                       *na rubnim dijelovima, postavljaju se - rubni profili kao i oko otvora s tim da je na dijagonalama otvora potrebno kao dodatno ojačanje postaviti mrežicu veličine 20x40 (30x50cm)</t>
  </si>
  <si>
    <t>Nakon završetka radova izrada ploča s podacima o sufinanciranju natječaja za energetsku obnovu zgrada u svrhu promidžbe i vidljivosti načina realizacije istog.</t>
  </si>
  <si>
    <t>TROŠKOVNIK GRAĐEVINSKO-OBRTNIČKIH RADOVA ZA POVEĆANJE TOPLINSKE ZAŠTITE VANJSKE OVOJNICE STAMBENE ZGRADE SELSKA CESTA 7,7a,7b,7c, ZAGREB</t>
  </si>
  <si>
    <t xml:space="preserve">Dobava, postava, skidanje i otprema tunelske skele-prolaza za pješake (nad ulaznim prostorima), izrađenog od bešavnih cijevi ili montažnih elemenata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</si>
  <si>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Demontaža i privremeno deponiranje raznih elemenata na pročelju zgrade na mjesto prema odluci nadzornog inženjera i suvlasnika zgrade te ponovna montaža nakon izvedbe radova, sve zbog izrade ETICS sustava. U cijenu uračunat sav potreban rad, alat i pomoćni materijal. Ponovnu montažu klima uređaja vrši ovlašteni serviser te je u cijenu uračunato i punjenje novim plinom a sve do potpune funkcionalnosti.  Na terenu još obavezno provjeriti broj svake stavke, zbog moguće promjene od dana snimanja do izvođenja. Obračun po kom.</t>
  </si>
  <si>
    <t>*rasvjetna tijela kod ulaza i u lođama (1 stan =2 lođe)</t>
  </si>
  <si>
    <r>
      <t xml:space="preserve">Demontaža postojeće stolarije uz minimalna oštećenja s vanjske i unutarnje strane. U stavku ulazi demontaža dotrajalih prozora, balkonskih stijena  te sva potrebna zaštita i odvoz na deponij koji osigurava izvođač radova. </t>
    </r>
    <r>
      <rPr>
        <b/>
        <sz val="10"/>
        <rFont val="Century Gothic"/>
        <family val="2"/>
      </rPr>
      <t>Obavezno prije demontaže izvođač treba uzeti sve potrebne mjere i detalje potrebne za izradu nove stolarije za svaki stan zasebno.</t>
    </r>
    <r>
      <rPr>
        <sz val="10"/>
        <rFont val="Century Gothic"/>
        <family val="2"/>
        <charset val="238"/>
      </rPr>
      <t xml:space="preserve"> Obračun po broju demontiranih stavki. U stavku su uključeni i utovar, odvoz te istovar otpadnog materijala na za to predviđeni gradski deponij. Obračun po  kom.</t>
    </r>
  </si>
  <si>
    <t>*Vrata 80*210 cm  bez roleta = 1,68 m2</t>
  </si>
  <si>
    <t>*Jednokrilni prozor 100*130 cm  bez roleta = 1,3 m2</t>
  </si>
  <si>
    <t>*Jednokrilni prozor 70*40 cm  bez roleta = 0,28 m2</t>
  </si>
  <si>
    <t>*Jednokrilni prozor 70*130 cm  bez roleta = 0,98 m2</t>
  </si>
  <si>
    <t>*Jednokrilni prozor 105*70 cm  bez roleta = 0,74 m2</t>
  </si>
  <si>
    <t>*Dvokrilni prozor 190*130 cm = 2,47 m2</t>
  </si>
  <si>
    <t>*Stijena 350*250 cm  = 9,72 m2</t>
  </si>
  <si>
    <t>*sušila za veš</t>
  </si>
  <si>
    <t>XPS, d= 2 cm (špalete podrumskih prozora)</t>
  </si>
  <si>
    <t>XPS, d=12 cm (sokl lođa)</t>
  </si>
  <si>
    <t>XPS, d=12 cm (sokl pročelje)</t>
  </si>
  <si>
    <t>Toplinska izolacija špaleta  debljine 2 cm od grafitnog EPSa - λ≤0,035 W/mK obračunava se zasebno u m, (RŠ 15-55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t>
  </si>
  <si>
    <t xml:space="preserve"> *grafitni EPS vanjske špalete d=2 cm, širina cca 15-55 cm</t>
  </si>
  <si>
    <r>
      <t>Dobava i ugradnja materijala za izvedbu povezanog sustava za vanjsku toplinsku izolaciju (kao ETICS ili jednakovrijedan) od MINERALNE KAMENE VUNE u skladu s normom HRN 13499 ili</t>
    </r>
    <r>
      <rPr>
        <sz val="10"/>
        <rFont val="Century Gothic"/>
        <family val="2"/>
        <charset val="238"/>
      </rPr>
      <t xml:space="preserve"> jednakovrijednom normom d=12 cm, d= 8cm, d=5 cm, d=2 cm,</t>
    </r>
    <r>
      <rPr>
        <sz val="10"/>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</si>
  <si>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t xml:space="preserve"> *pročelja (zidovi pročelja i lođa), mineralna vuna  d=12 cm</t>
  </si>
  <si>
    <t xml:space="preserve"> *pročelja (bočne strane lođa), mineralna vuna  d=5 cm</t>
  </si>
  <si>
    <t>*opšav ogradnog zida balkona i klupčice prozora R.Š. = cca 35-50 cm</t>
  </si>
  <si>
    <t>Demontaža postojećih pocinčanih limenih vertikalnih žljebova  krovne odvodnje. U cijeni vertikalni i horizontalni prijenos, utovar, transport i zbrinjavanje na gradilištu. Sva limarija koja je relativno nova(u dobrom stanju) potrebno je adekvatno deponirati na gradilištu. Opšav vijenca također nije potrebno demontirati, smatra se da se svi radovi vezani uz fasadu mogu izvesti bez demontaže istog. Za sve radove u vezi limarije potrebno je dobiti suglasnost nadzornog inženjera i  investitora. Obračun po m' demontiranog žlijeba ili oluka.</t>
  </si>
  <si>
    <t xml:space="preserve">vertikalna odvodnja </t>
  </si>
  <si>
    <t>Nabava materijala, izrada i postava opšava ogradnih zidova balkona , koji se na pojedinim pozicijama spaja sa prozorom ugrađenim na zid, te svih klupčica prozora, opšava krovišta ulaza od pocinčanog lima (HRN C.B4.081), debljine 0,65-0,7 mm, iz jednog ili dva dijela.  Ulaganje odgovarajućeg sloja podložne trake kao dodatnog osiguranja od povratne vode. Okap izvesti na udaljenosti 3 cm od zida. Klupčice se postavljaju nakon izvedbe fasade a mjere je potrebno uzeti na mjestu ugradnje. Stavka Stavka uključuje sav pomoćni materijal te sidrene, pričvrsne i montažne elemente potrebne za izvedbu do potpune gotovosti i funkcionalnosti. Obračun po m1.</t>
  </si>
  <si>
    <t>*opšav krovišta ulaza R.Š. = cca 35-50 cm</t>
  </si>
  <si>
    <t>*parapetna lajsna krovišta ulaza i zida R.Š. = cca 50-70 cm</t>
  </si>
  <si>
    <t>Nabava materijala, izrada i postava dilatacijske lajsne od plastificiranog pocinčanog lima (HRN C.B4.081), debljine 0,65 mm. Lajsnu izvesti iz dva dijela koji omogućuju rad konstrukcije u oba smjera. Stavka uključuje sav pomoćni materijal te sidrene, pričvrsne i montažne elemente potrebne za izvedbu do potpune gotovosti i funkcionalnosti. Obračun po m1.</t>
  </si>
  <si>
    <t>ograda 350*80 - južna strana</t>
  </si>
  <si>
    <t xml:space="preserve">Skraćivanje postojećih ograda - francuskih prozora na jugu zbog izvedbe ETICS sustava na pročelju zgrade. Ograda je dimenzija 350*80cm. U stavku uključeno skraćivanje ograde (horizontalnih dijelova) za debljinu nove termoizolacijske fasade, privremeno deponiranje i čuvanje ograde te sav potreban alat i materijal za završnu obradu do potpune funkcionalnosti. Sve dimenzije i rastere ograde izvesti sukladno mjerodavnoj regulativi. Obračun po komadu ograde.
</t>
  </si>
  <si>
    <t>*Jednokrilni prozor 105*70 cm  bez roleta, mutno staklo = 0,74 m2</t>
  </si>
  <si>
    <t>Izrada, dobava i ugradnja otklopno zaokretnih PVC prozora, balkonskih stijena i balkonskih vrata sukladno shemi stolarije, bijele boje, ostakljenih s dvostrukim prozirnim izo staklom punjenim plemenitim plinom i aluminijskom roletom sa unutarnjom kutijom. Projektirana je stolarija od PVC profila ostakljena izo staklom sa ispunom od plemenitog plina,  koeficijenta prolaska topline U≤ 1,40 W/m²K za cijeli prozor, stijenu ili vrata te U≤ 1,10  W/m²K za staklo, sve prema glavnom projektu. U cijenu uključeni svi slijepi štokovi (proširivači) na mjestima gdje je to potrebno radi izrade ETICS sustava. Uključuje sve potrebne opšave i pribor do potpune ugradnje i funkcionalnosti. Obračun po komadu.</t>
  </si>
  <si>
    <t>Nabava materijala, izrada i postava unutarnjih prozorskih klupčica izvedenih od PVC glatkih materijala  presjeka (sa ugrađenim sistemom komora koje sprečavaju prijenos topline) i boje po izboru investitora (bijelih), prosječne razvijene širine do 200-250 mm. Stavka uključuje dobavu i postavu svog pomoćnog materijala  potrebnog  za izvedbu do potpune gotovosti i funkcionalnosti klupčica. Potrebno je koristiti tipski industrijski proizvod. Obračun po m'.</t>
  </si>
  <si>
    <t xml:space="preserve">Dobava i postava keramičkih pločica sokla radi izvedbe sokla na lođama. Stavka obuhvaća sav potreban rad i materijal, pločicu do visine 100 kn/m) do potpune funkcionalnosti.  Obračun po m' </t>
  </si>
  <si>
    <t xml:space="preserve">demontaža i montaža gromobranske trake </t>
  </si>
  <si>
    <t>m2</t>
  </si>
  <si>
    <t>m</t>
  </si>
  <si>
    <t>Nabava i doprema svog potrebnog materijala i ugradba čepaste folije na izolirane temeljne zidove u tlu. Obračun po m2 čepastom trakom</t>
  </si>
  <si>
    <t>Dobava i postava limene lajsne rš do 25 cm za bitumensku hidroizolaciju folija ukupne debljine d=1,8mm. U cijenu su uključene vrijednosti svih radova i materijala. Obračun po m' ugrađene lajsne.</t>
  </si>
  <si>
    <t>Brtvljenje opšavnih limova brtvećom trakom ili adekvatnom elastičnom masom, uz prethodni nanos odgovarajućeg primera ovisno o tretiranoj površini. Obračun po m' ugrađene lajsne.</t>
  </si>
  <si>
    <t>REKAPITULACIJA:</t>
  </si>
  <si>
    <t>10.</t>
  </si>
  <si>
    <t>Dobava i ugradnja materijala za izvedbu vertikalne hidroizolacije podnožja zida - sokla vanjskih zidova podruma i prizemlja uz teren, visine cca 100 cm. Sve prema smjernicama za izradu ETICS sustava ili jednakovrijednog (detalj izvedbe podnožja u ravnini pročelja). Izvesti slijedeće radove:                                                                                                                                                                                                             *policementna hidroizolacija protiv vlage iz tla HRN EN 13707,HRN EN 13969 ugrađena na podlogu u svemu prema preporukama i uputstvima proizvođača. Obračun po izvedenoj površini.</t>
  </si>
  <si>
    <t>Uklanjanje postojeće žbuke sa pročelja (Vanjska strana pročelja i vanjska strana ogradnog zida lođe, unutrašnjost lođe  nije uključena), strojno ili ručno. Sa oštećenih površina potrebno je ukloniti sve slojeve do nosive konstrukcije (opeke) te otprašiti površinu. Obratiti pažnju na zaštitu ulaznih kamenih obloga  koje se ne mijenjanju te ih je potrebno sačuvati.  U cijenu je uključeno sav potreban rad, pomoćna sredstava, izrada potrebne zaštite, horizontalni i vertikalni transport, čišćenje te odvoz materijala na previđeni deponij. Obračun po m2 uklonjene žbuke. Otvori se odbijaju. Površina fasade bez otvora cca 2400m2</t>
  </si>
  <si>
    <t>Mjere zaštite 1 stabla tise i 3 stabla himalajskog borovca udaljenih cca 3 i 4m od zgrade, stabla pod šiftrom u Katastru zelenila: 98873,98906,98907,98908. Zaštita korjenovih žila, koje se ne smiju presijecati, iskop se vrši ručno u krugu od min 2m od stabala te oblaganje otkopanih korijenovih žila zemljom i jutom kao i njihovo višekratno zalijevanje kako se iste ne bi osušile na zraku. Postava zaštitne oplate ili kutije od drvenih dasaka visine 2m kako ne bi došlo do oštećenja debala. Stabla se ne smiju zatrpavati zemljom ni drugim materijalima. Spriječiti prolazak strojeva i kamiona u zoni promjera krošnje stabala, koji uzrokuje zbijanje zemlje i narušavanje vodno-zračnog režima korijenovog sustava te odumiranje stabala. Ponuditelj je obvezan obići gradilište prije ponude i upoznati se sa svim mogućnostima, kasnija traženja neće se uzeti u obzir. U jediničnu cijenu uključen je sav potreban rad i materijal do potpune zaštićenosti i vraćanja u prvobitno stanje. Obračun po kompletu.</t>
  </si>
  <si>
    <t>Nabava i doprema svog potrebnog materijala i izvedba  vertikalne hidroizolacije temeljnog zida ispod razine tla. Hidroizolacija se izvodi polaganjem slijedećih slojeva na potpuno očišćenu i suhu podlogu: 1. hladni bitumenski premaz tipa kao Resitol; 2. polimer bitumenska traka za podzemne hidroizolacije (u dva sloja), vodonepropusnosti 60kPa, otporna na kemikalije, otpornosti na udarac &gt;1600mm, otpornost na statičko opterećenje 20kg, savitljivost na niskoj temp. ≤-10, otpornost tečenju na povišenoj temp. ≥+80 . Ugrađuje se zavarivanjem plinskim plamenicima (goračima) po preklopima 10cm. Izvoditi prema uputama proizvođača. U slučaju utvrđivanja dodatnih slojeva na nosivoj konstrukciji temelja, prije postavljanja hidroizolacije potrebno je ukloniti postojeće slojeve čije uklanjanje je uključeno u cijenu. U cijenu su uključeni svi potrebni radovi kao i spojna i brtveća sredstva. Obračun po m2 površine temeljnog zida.</t>
  </si>
  <si>
    <t xml:space="preserve">Nabava materijala, izrada i postava toplinskog fasadnog sistema tipa ETICS ili jednakovrijednog, prema HRN EN 13499 ili jednakovrijednoj normi, dijelovima pročeljnog zida (postava u zoni sokla vanjskog pročelja -do cca  150 cm - 20 cm ispod kote postojećeg terena , u visini 30 cm na podnožju zidova na lođama. Toplinski sistem se sastoji od :  *ploče ekstrudiranog polistirena XPS hrapave površine d=12, 5, 2 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zidovima od opeke.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t>
  </si>
  <si>
    <t xml:space="preserve"> *podgledi lođa (pozicije sukladno detalju pročelja), mineralna vuna d=8 cm</t>
  </si>
  <si>
    <t xml:space="preserve"> *podgled vijenca zgrade, mineralna vuna d=8 cm</t>
  </si>
  <si>
    <t xml:space="preserve"> *pročelja (vanjska strana ogradnog zida lođa), mineralna vuna d=12cm </t>
  </si>
  <si>
    <r>
      <t xml:space="preserve">Postava postojećih vertikalnih odvoda (oluka) koji su demontirani prije izvedbe fasade, Stavka uključuje nove obujmice, nosače i sav sitni i spojni materijal. Stavka uključuje dobavu i postavu svog materijala i   pomoćnog materijala  potrebnog  za izvedbu do potpune gotovosti i funkcionalnosti. </t>
    </r>
    <r>
      <rPr>
        <sz val="10"/>
        <rFont val="Century Gothic"/>
        <family val="2"/>
      </rPr>
      <t xml:space="preserve">Labuđi vrat obračunat kao 1 kom = 1m'  vertikalnog odvoda.  </t>
    </r>
    <r>
      <rPr>
        <sz val="10"/>
        <color theme="1"/>
        <rFont val="Century Gothic"/>
        <family val="2"/>
        <charset val="238"/>
      </rPr>
      <t xml:space="preserve">Obračun po m1. </t>
    </r>
  </si>
  <si>
    <t>Demontaža te ponovna  montaža vertikalne gromobranske instalacije zgrade (na pročeljima) zbog izvođenja ETISC fasadnog sustava. U stavku uključen sav potreban alat, materijal i spojni pribor za završnu obradu do potpune funkcionalnosti. U slučaju da izvođač nije u mogućnosti vratiti postojeću instalaciju zbog lošeg stanja postojeće instalacije, dužan je postaviti novu. Cijena uključuje i izradu novih sondi i mjerno-spojnih mjesta na potrebnim vertikalama. O stanju i funkcionalnosti postojeće instalacije potrebno je konzultirati se nadzornim inženjerom. Po završetku radova potrebno je napraviti ispitivanje instalacija te dostaviti elaborat ispitivanja nadzornom inženjeru i investitoru. Obračun po m'</t>
  </si>
  <si>
    <t xml:space="preserve">Izrada novih sondi i spojnih mjesta za vertikale </t>
  </si>
  <si>
    <t>Zamjena "rigalica "novim  od pocinčanih čeličnih cijevi na lođama zbog zaštite završne žbuke pročelja od procijedne vode.  U stavku uključen sav potreban alat i materijal za završnu obradu do potpune funkcionalnosti. Obračun po kom</t>
  </si>
  <si>
    <t>Pažljiva demontaža i ponovna montaža (uključujući i sve dodatne radnje i materijale potrebne za punu funkcionalnost) postojeće nadžbukne električne instalacije (uključujući prekidače, rasvjetna tijela i dr.) u podrumu  razizemlja s privremenim deponiranjem i ponovnom ugradnjom po postavljanju toplinske izolacije na strop podruma. Obračun komplet.</t>
  </si>
  <si>
    <t>Grubo čišćenje i otprašivanje površine poda potkrovlja kao priprema za izvedbu sustava toplinske izolacije. Sa površine je potrebno ukloniti sve oštre i grube dijelove (šutu, vijke, čavle itd) kako ne bi došlo do oštećenja novih slojeva. U cijenu je uključeno horizontalni i vertikalni transport i odvoz otpada na deponiji uključujući sve pristojbe. Obračun po m²</t>
  </si>
  <si>
    <t>Dobava, doprema i ugradnja toplinske izolacije od ploča  kamene vune kaširane s jedne strane staklenim voalom, ukupne debljine d=14 cm, λd=0.034W/mK u skladu s HRN EN  13162 i 13163 ili jednakovrijednim normama, na strop podruma. Postava ploča bez dodatne potkonstrukcije direktno na strop mehaničkim pričvršćivanjem, metalnim držačima s diskom i čavlima za ukucavanje na mjestima zubova sitnorebričatog stropa. 
Obračun po m² tlocrtne površine podruma na koju se polaže toplinska izolacija.</t>
  </si>
  <si>
    <t xml:space="preserve">Demontaža, manji popravci i prilagodba novoj fasadi, čišćenje i nanošenje novog zaštitnog sloja boja  u sivom ili crnom ralu (boja za metal sukladno uputama proizvođača) i ponovna ugradnja postojećih rešetki od  željeza na prozorima podruma. Obračun po komadu.
</t>
  </si>
  <si>
    <t xml:space="preserve">Nabava materijala, izrada i postava zaštitne akrilne dekorativne žbuke na bazi umjetnih smola (tipa kao npr. Teraplast ili jednakovrijedno) veličine zrna 1,50 -2,00 mm na podnožju zidova podruma i razizemlja (sokl), sokl lođa.  Izvedba u boji po izboru projektanta i zavoda za zaštitu spomenika. Izvesti prema uputama proizvođača. Obračun se vrši po površini izvedene žbuke, otvori se svi u cijelosti odbijaju. Obračun špaleta po dužnom metru u zasebnoj stavci. </t>
  </si>
  <si>
    <r>
      <t>Nabava materijala, izrada i izvedba zaštitno dekorativne žbuke špaleta (RŠ 15 -35cm) od silikonske žbuke valjane teksture (zrno do 1.50 mm)  te akrilne žbuke na bazi umjetnih smola (tipa kao npr. Teraplast ili jednakovrijedno ), veličine zrna 1,50 mm, u svemu prema uputama proizvođača. Izvedba u boji po izboru projektanta i zavoda za zaštitu spomenika</t>
    </r>
    <r>
      <rPr>
        <sz val="10"/>
        <color theme="1"/>
        <rFont val="Century Gothic"/>
        <family val="2"/>
        <charset val="238"/>
      </rPr>
      <t>. Podlogu prethodno impregnirati i pripremiti prema uputama proizvođača, što je potrebno uključiti u cijenu. Detalje fasade izvesti prema dogovoru s projektantom. Obračun po m' izrađenih špaleta.</t>
    </r>
  </si>
  <si>
    <r>
      <t>Nabava materijala, izrada i izvedba zaštitne silikonske dekorativne žbuke valjane teksture (zrno do 1.50 mm) u svemu prema uputama proizvođača. U stavku su uključeni vanjski zidovi, podgled i bočne stranice lođa, vanjska i unutarnja strana ogradnog zida lođe, podgled vijenca zgrade. Izvedba u boji</t>
    </r>
    <r>
      <rPr>
        <sz val="10"/>
        <color theme="1"/>
        <rFont val="Century Gothic"/>
        <family val="2"/>
        <charset val="238"/>
      </rPr>
      <t xml:space="preserve"> po izboru projektanta i zavoda za zaštitu spomenika.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u zasebnoj stavci.</t>
    </r>
  </si>
  <si>
    <t>*Trokrilni prozor 250*130 cm+ 21 cm roleta unutarnja kutija = 3,95 m2</t>
  </si>
  <si>
    <t>*Četverokrilni prozor 350*130 cm+ 21 cm roleta unutarnja kutija = 5,53 m2</t>
  </si>
  <si>
    <t>*Vrata 90*210 cm + 21 cm roleta unutarnja kutija = 2,14 m2</t>
  </si>
  <si>
    <t>*Vrata 180*210 cm + 21 cm roleta unutarnja kutija = 4,28 m2</t>
  </si>
  <si>
    <t>*Stijena 350*210(bočni dijelovi s parapetima od panela) cm + 21 cm roleta unutarnja kutija = 8,33m2</t>
  </si>
  <si>
    <t>*Stijena 350*250 cm + 21 cm roleta unutarnja  kutija= 9,72 m2</t>
  </si>
  <si>
    <t>*Dvokrilni prozor 170*130 cm+ 21 cm roleta unutarnja kutija = 2,68 m2</t>
  </si>
  <si>
    <t>*Jednokrilni prozor 80*130 cm+ 21 cm roleta unutarnja kutija = 1,26 m2</t>
  </si>
  <si>
    <t>*Dvokrilni prozor 190*130 cm (uključujući unutarnju  kutija roleta 21 cm)= 2,47 m2</t>
  </si>
  <si>
    <t>*Jednokrilni prozor 85*130 cm+ 21 cm roleta unutarnja kutija = 1,34m2</t>
  </si>
  <si>
    <t>*Trokrilni prozor 250*130 cm+ 21 cm roleta unutarnja = 3,95 m2</t>
  </si>
  <si>
    <t>*Četverokrilni prozor 350*130 cm+ 21 cm roleta unutarnja = 5,53 m2</t>
  </si>
  <si>
    <t>*Vrata 90*210 cm + 21 cm roleta unutarnja = 2,14 m2</t>
  </si>
  <si>
    <t>*Vrata 180*210 cm + 21 cm roleta unutarnja = 4,28 m2</t>
  </si>
  <si>
    <t>*Stijena 350*210(bočni dijelovi s parapetima ) cm + 21 cm roleta unutarnja = 8,33m2</t>
  </si>
  <si>
    <t>*Dvokrilni prozor 170*130 cm+ 21 cm roleta unutarnja = 2,68 m2</t>
  </si>
  <si>
    <t>*Jednokrilni prozor 80*130 cm+ 21 cm roleta unutarnja = 1,26 m2</t>
  </si>
  <si>
    <t>*Jednokrilni prozor 85*130 cm+ 21 cm roleta unutarnja = 1,34m2</t>
  </si>
  <si>
    <t>Dobava, doprema i ugradba stalka za bicikle (za 3 bicikla) izrađen od pocinčanog čelika. U cijenu uključeno dobava, transport i postava s svim potrebnim materijalom. Cijena po komadu.</t>
  </si>
  <si>
    <t>III. IZOLATERSKO-FASADERSKI RADOVI</t>
  </si>
  <si>
    <t>III. IZOLATERSKO-FASADERSKI RADOVI UKUPNO</t>
  </si>
  <si>
    <t>IV. IZOLATERSKI RADOVI - POTKROVLJE</t>
  </si>
  <si>
    <t>V. IZOLATERSKI RADOVI - STROP PODRUMA</t>
  </si>
  <si>
    <t>V. IZOLATERSKI RADOVI - STROP PODRUMA UKUPNO</t>
  </si>
  <si>
    <t>VI. LIMARSKI RADOVI</t>
  </si>
  <si>
    <t>VI. LIMARSKI RADOVI UKUPNO</t>
  </si>
  <si>
    <t>VII. BRAVARSKI  RADOVI</t>
  </si>
  <si>
    <t>VII. BRAVARSKI RADOVI UKUPNO</t>
  </si>
  <si>
    <t>VIII. STOLARSKI RADOVI</t>
  </si>
  <si>
    <t>VIII. STOLARSKI RADOVI UKUPNO</t>
  </si>
  <si>
    <t>IX. KERAMIČARSKI RADOVI</t>
  </si>
  <si>
    <t>IX. KERAMIČARSKI RADOVI UKUPNO</t>
  </si>
  <si>
    <t xml:space="preserve">a) istočna strana i balkoni 50% otucanje </t>
  </si>
  <si>
    <t>Otprašivanje svih dijelova fasade (istočne i svjetlarnika) vodenim mlazom kao priprema podloge za izradu ETICS sustava te otucanje, krpanje i obrada  fasadnih ploha zbog dotrajalosti, žbukom (tipa kao Samoborka VC 40,50 ili jednakovrijedno). U cijenu uračunat sav rad i materijal do potpune gotovosti. Površina fasade bez otvora cca 2400 m2</t>
  </si>
  <si>
    <t>jedinična cijena (EUR)</t>
  </si>
  <si>
    <t>EUR</t>
  </si>
  <si>
    <t xml:space="preserve">PROTUPOŽARNA BRAVARIJA </t>
  </si>
  <si>
    <t xml:space="preserve">Okov mora sadržavati:
- povratnu oprugu
- štit za ugradnju na vrata sa bravom osnog razmaka 72 mm
Okov mora zadovoljiti slijedeće standarde i zahtjeve:
- ispitan sukladno ISO 22196:2011
- ispitan sukladno EN1906
- ispitan sukladno EN179
- minimalni ciklus otvaranja (ponavljanja radnje otvaranja) mora biti 200 000 puta
Podni odbojnik
Ugradnja mora biti na način da se vijcima povezuje unutarnja i vanjska strana okova kroz krilo vrata.
Svi okovi koji se stavljaju na vrata moraju biti certificirani da se mogu koristiti na protupožarnim vratima.   
'Obaveza izvođača je da prije izrade vrata napravi izmjeru otvora, izvrši provjere količine kao i smjer i način otvaranja na temelju projektne dokumentacije i stanja na gradilištu, potvrde završnu boju sa projektantom i investitorom.                           </t>
  </si>
  <si>
    <t>POŽARNA BARIJERA KOSI KROV</t>
  </si>
  <si>
    <t>Prije izvedbe požarne barijere potrebno je postojeću krovnu konstrukciju premazati protupožarnim premazom. 
Premaz postojećih greda požarnim premazom za drvene konstrukcije u širini od 0.5 metra od dilatacijskog zida.(premazuju se samo grede i podrožnice. Klasa otpornosti na požar (R 120 ili više).Drvena građa premazuje se sa 300 g/m2 protupožarnog premaza, klasificirana B-s1, d0 u skladu sa EN 13501-1. 
Boja: prozirna 
Gustoća (g/cm3): 1,30+/-0,05
Viskoznost: 500-3500 mPa.s
pH: 3-6
topljiv u vodi
Potrošnja: 180 g u jednom premazu (potrebno je nanjeti dva sloja)
Vrijeme sušenja jednog sloja 1mm = 24 sata 
Premaz se nanosi četkom ili valjkom.  
Uvjeti nanošenja, kao i za vrijeme sušenja:
• temperatura &gt; +6 °C,
relativna vlaga &lt; 80 %
• udio vlage drveta ili drvenih
materijala &lt; 15 %
Premaz mora biti potpuno suh prije ostalih radova. 
Cijena uključuje dobavu materijala, ugradnju, horizontalni i vertikalni transport, pomoćnu skelu i tehnologiju izvođenja. Izvesti po pravilima struke. Obračun po m2.(dva roga sa svake strane + 1m svake podrožnice)</t>
  </si>
  <si>
    <t xml:space="preserve">Dobava materijala i ugradnja spuštenog stropa stubišta od vatrootpornih gips kartonskih ploča  15mm 3*1,5 cm (sukladno detalju). 
Stavka uključuje:
- aluminijske profile i spojni materijal 
- ispunu mineralnom vunom debljine 5 cm
- parnu branu 
- 3*15 mm vatrootporne ploče 
Karakteristike ploče:
Dimenzija ploče- 15x1250x2000 mm
Težina- 12,4 kg/m2 (31 kg/kom)
Ploča- 2,5 m2
Mineralna vuna:                                                                                                      *deklarirana toplinske provodljivosti λd&lt;=0.035W/mK i u skladu s normom HRN EN 12667 ili jednakovrijednom normom
*klasa gorivosti A1  u skladu s normom HRN EN 501-1  ili jednakovrijednom normom                                                                                              
*otpor difuziji vodene pare μ=1 u skladu s normom HRN EN 12086  ili jednakovrijednom normom. 
Ploče se ugrađuju na aluminijske profile (debljina 6cm) sukladno pravilima struke. Prostor između profila potrebno je  ispuniti mineralnom vunom debljine 5 cm. Prije ugradnje vatrootpornih ploča potrebno je ugraditi parnu branu. Nakon ugradnje parne brane postavljaju se 3x ploče. U stavku je uključen sav materijal, rad, transport, tehnologija izvođenja, pomoćna skela do potpune gotovosti. Obračun po m2
</t>
  </si>
  <si>
    <t xml:space="preserve">Dobava materijala i ugradnja požarne barijere spoja krovišta i dilatacijskog zida od vatrootpornih gips kartonskih ploča 15mm 3*1,5 cm u širini 0.5 metra od zida uključujući prednju bočnu stranu (sukladno detalju). 
Stavka uključuje:
- aluminijske profile i spojni materijal 
- ispunu mineralnom vunom debljine 5 cm
- parnu branu 
- 3*15 mm vatrootporne ploče 
Karakteristike ploče:
Dimenzija ploče- 15x1250x2000 mm
Težina- 12,4 kg/m2 (31 kg/kom)
Ploča- 2,5 m2
Mineralna vuna:                                                                                                      *deklarirana toplinske provodljivosti λd&lt;=0.035W/mK i u skladu s normom HRN EN 12667 ili jednakovrijednom normom
*klasa gorivosti A1  u skladu s normom HRN EN 501-1  ili jednakovrijednom normom                                                                                              
*otpor difuziji vodene pare μ=1 u skladu s normom HRN EN 12086  ili jednakovrijednom normom. 
Ploče se ugrađuju na aluminijske profile (debljina 6cm) sukladno pravilima struke. Prostor između profila potrebno je  ispuniti mineralnom vunom debljine 5 cm. Prije ugradnje vatrootpornih ploča potrebno je ugraditi parnu branu. Nakon ugradnje parne brane postavljaju se 3x ploče. U stavku je uključen sav materijal, rad, transport, tehnologija izvođenja, pomoćna skela do potpune gotovosti. Obračun po m2
</t>
  </si>
  <si>
    <t>NAPUTAK: OBVEZE IZVOĐAČA RADOVA	
-	Cijena za svaku točku ovog troškovnika mora obuhvatiti dobavu, montažu, spajanje, po potrebi uzemljenje, te dovođenje u stanje potpune funkcionalnosti.
-	U cijenu također ukalkulirati sav potreban spojni, montažni, pridržani i ostali materijal potreban za potpuno funkcioniranje.
-	Radeći ponudu obavezno pročitati tehnički opis i pregledati nacrte, te tražiti pojašnjenje prije zaključivanja ponude.
-	Za sve eventualne primjedbe u pogledu izvođenja i troškovnika, obratiti se prije davanja ponude projektantu.
-	Izvođač je dužan uskladiti projektnu dokumentaciju sa stvarno izvedenim stanjem, te istu s izmjenama isporučiti investitoru u 1 primjerku.
-	Izvođač radova mora obvezno izvoditi radove prema glavnom-izvedbenom projektu, kao i prema kotnom planu načinjenom nakon izrade izvedbenog projekta. Mora sa ostalim izvođačima i nadzorom uskladiti redoslijed  izvođenja kako ne bi došlo do preklapanja s ostalim trasama. Sva takva nekoordinirana preklapanja izvođač je dužan o svom trošku otkloniti.
-	Ponuđač radova mora ponuditi sve stavke iz ovog troškovnika. Ukoliko neke od stavki ne nudi ili predlaže alternativu, to u svojoj ponudi mora posebno naglasiti te u obračun uvrstiti samo stvarno izvedene količine. 
-	U sklopu troškova izvođenja izvođač mora uključiti izradu potrebnih radioničkih nacrta i detalja, te iste dati nadzoru i projektantu na ovjeru.</t>
  </si>
  <si>
    <t>RAZDJELNICI</t>
  </si>
  <si>
    <t>1.1.</t>
  </si>
  <si>
    <t>Razdjelnik zajedničke potrošnje
Dobava, ugradnja i spajanje u postojeći razdjelnik zajedničke potrošnje:
- instalacijski prekidač jedno. B 10 A</t>
  </si>
  <si>
    <t>ELEKTRIČNA INSTALACIJA ZAJEDNIČKE POTROŠNJE</t>
  </si>
  <si>
    <t>2.1.</t>
  </si>
  <si>
    <t xml:space="preserve">Dobava, montaža i spajanje sigurnosne svjetiljke sa vlastitom baterijom, autonomije minimalno 60 min:
</t>
  </si>
  <si>
    <t>'-protupanik, LED, IP 44</t>
  </si>
  <si>
    <t>-protupanik s piktogramom, LED, IP 44</t>
  </si>
  <si>
    <t>2.2.</t>
  </si>
  <si>
    <t xml:space="preserve">Dobava i polaganje vodiča za sigurnosnu rasvjetu:
</t>
  </si>
  <si>
    <t>- NYM-J 3x1,5</t>
  </si>
  <si>
    <t>2.3.</t>
  </si>
  <si>
    <t>Dobava i polaganje vodiča za sigurnosnu rasvjetu:
Izvedba priključka centrale za odimljavanje stubišta sa dobavom i polaganjem voda NHXH (E90) 3x1,5 dužine 40 m</t>
  </si>
  <si>
    <t>2.4.</t>
  </si>
  <si>
    <t>Dobava i postavljanje plastične kanalice sa poklopcem: 
- plastična kanalica 25x20mm</t>
  </si>
  <si>
    <t>ODIMLJAVANJE STUBIŠTA</t>
  </si>
  <si>
    <t>STUBIŠTE - 1x prozor u funkciji odimljavanja</t>
  </si>
  <si>
    <t>Dobava, montaža i spajanje slijedeće opreme:</t>
  </si>
  <si>
    <t>3.1.</t>
  </si>
  <si>
    <t>Sustav za otvaranje prozora za odimljavanje. Uključen okov za ugradnju motora i mehaničko zaključavanje prozora, te elektromotor 24V DC</t>
  </si>
  <si>
    <t>3.2.</t>
  </si>
  <si>
    <t>Centralna upravljačka jedinica s napajanjem u nuždi, 3.4A, za jednu alarmnu grupu i jednu grupu za provjetravanje.
Automatsko prebacivanje s mreže na bateriju. U slučaju nužde, s baterijom 24 V, osigurana je autonomija sustava minimalno 72 sata.
Sa prednje strane je alarmna kontrolna ploča:
- tipka za manualno aktiviranje alarma, reset tipka i LED indikacija stanja sustava "alarm", "u radu" i "kvar"
- dvije okrugle pozadinski osvjetljene tipke za upravljanje motorima u funkciji provjetravanja "otvori"; "zatvori"
Širina: 140 mm; Visina: 248 mm; Dubina: 85 mm
Tip kao: THZ Comfort 24V DC</t>
  </si>
  <si>
    <t>3.3.</t>
  </si>
  <si>
    <t>Ručni javljač / tipkalo</t>
  </si>
  <si>
    <t>3.4.</t>
  </si>
  <si>
    <t>Detektor dima</t>
  </si>
  <si>
    <t>3.5.</t>
  </si>
  <si>
    <t>Prekidač za provjetravanje, funkcije otvori/zatvori, sa LED signalizacijom</t>
  </si>
  <si>
    <t>3.6.</t>
  </si>
  <si>
    <t>Nadžbukna kutija za prekidač</t>
  </si>
  <si>
    <t>3.7.</t>
  </si>
  <si>
    <t>Dobava, polaganje instalacijskih cijevi te dobava, uvlačenje i spajanje kabela. Stavci pripada:</t>
  </si>
  <si>
    <t>- JE-H(St)H FE180 E90 4x2x0,8mm2</t>
  </si>
  <si>
    <t>- NHXH(E90) 3x1,5mm2</t>
  </si>
  <si>
    <t>- JB-Y(St)Y  4x2x0,8mm2</t>
  </si>
  <si>
    <t>- plastična kanalica 20x20mm</t>
  </si>
  <si>
    <t>3.8.</t>
  </si>
  <si>
    <t>Ugradnja sustava, sitni, spojni i ugradbeni materijal i pribor potreban za pravilnu izradu instalacije sustava za odimljavanje te puštanje u pogon. Izdavanje dokumentacije potrebne za ishođenje uporabne dozvole (npr. kao atesti i certifikati važeći u RH)</t>
  </si>
  <si>
    <t>OSTALO NISKONAPONSKE ELEKTRIČNE INSTALACIJE</t>
  </si>
  <si>
    <t>4.1.</t>
  </si>
  <si>
    <t>Svi pripremno-završni radovi, sav potreban pribor, alat i skele, prenosi po gradilištu, čišćenje gradilišta, odvoz viška neupotrebljivog materijala na deponij, te radovi i usluge do pune gotovosti instalacija</t>
  </si>
  <si>
    <t>4.2.</t>
  </si>
  <si>
    <t>Izrada svih utora u zidovima za polaganje kablova elektroinstalacija, zidarska obrada zidova nakon polaganja kabela te ostali manji građevinski zahvati</t>
  </si>
  <si>
    <t>4.3.</t>
  </si>
  <si>
    <t xml:space="preserve">Ispitivanje instalacije i izdavanje protokola o:
- razina rasvjetljenosti sigurnosne rasvjete
- funkcionalnost sustava za odimljavanje
</t>
  </si>
  <si>
    <t>4.4.</t>
  </si>
  <si>
    <t xml:space="preserve">Izrada dokumentacije izvedenog stanja 
</t>
  </si>
  <si>
    <t>11.</t>
  </si>
  <si>
    <t>X. ZAŠTITA OD POŽARA</t>
  </si>
  <si>
    <t>X. ZAŠTITA OD POŽARA UKUPNO</t>
  </si>
  <si>
    <t>XI. NISKONAPONSKE ELEKTRIČNE INSTALACIJE</t>
  </si>
  <si>
    <t>XI. NISKONAPONSKE ELEKTRIČNE INSTALACIJE UKUPNO</t>
  </si>
  <si>
    <t>Konzervatorska istraživanja žbuke i boje pročelja nakon postave skele, a prije izvođenja radova na pročelju, radi utvrđivanja izgleda pročelja u raznim povijesnim razdobljima, te radi utvrđivanja stanja obrada i konstrukcija. Prema odredbama GZZZSK otvoriti konzervatorske sonde na ravnim površinama. Stavka uključuje izradu nacrta istraživanja s ucrtanim i opisanim nalazima. 
Obračun po kom sondi i izrada konzervatorskog elaborata.</t>
  </si>
  <si>
    <t>a/ sonda</t>
  </si>
  <si>
    <t>b/ konzervatorski elaborat</t>
  </si>
  <si>
    <t>Ručni utovar materijala od rušenja, otucanja žbuke i slično, horizontalni i vertikalni prijenos, te prijevoz na udaljenost do 20km, istovar izvrtanjem i planiranjem na gradskoj planirki. Plaćanje svih pristojbi uključiti u jediničnu cijenu.     
Obračun po m3 zbijenog stanja.</t>
  </si>
  <si>
    <t>m3</t>
  </si>
  <si>
    <t>Uklanjanje svih slojeva podgleda stropova stubišta do drvenih grednika. Potrebno je ukloniti žbuku na trstici i donju oplatu od dasaka zabijenu na drvene grednike. U cijenu uključen sav potreban rad pomoćna sredstava, skele, transporti i zaštita podnih obloga te odvoz otpada na deponiju.                                                              
Obračun po m2 stropne površine.</t>
  </si>
  <si>
    <t>Skraćivanje postojećih letvi na pregradama ostava, izvedba ojačanja drvenim štaflama. Stanari su dužni prije radova pomaknuti sve stvari u dogovoru s investitorom kao ne bi smetali prilikom radova. U jediničnoj cijeni sadržan je sav potreban rad i materijal, do potpune funkcionalnosti. Obračun po m' drvenih pregrada .</t>
  </si>
  <si>
    <t xml:space="preserve">Pri ugradnji krovnih prozora potrebno je pripremiti otvor za ugradnju na ispravan način. To znači da bi otvor trebao biti 4-6 cm širi od širine krovnog prozora koji se ugrađuje kako bi se ostavio prostor i za postavu toplinske izolacije. Kod grupne ugradnje potrebno je pripaziti na razmake između prozora (prema detaljima za ugradnju) kako bi se predvidjeli spojni profili opšava odgovarajuće širine.
Prije izvođenja konstrukcije treba provjeriti upute za ugradnju proizvođača krovnih prozora.	</t>
  </si>
  <si>
    <t xml:space="preserve">Dobava i ugradnja sustava za odimljavanje za kosi krov, sastavljenog od krovnog prozora s integriranim elektromotorom za brzo i stabilno otvaranje i kontrolnog seta za odimljavanje. 
Krovni prozor dimenzija 90/140 cm,  laminirano drvo zaštićeno bijelim lakom, izvana pokrovni profili od antracit-sivo bojanog aluminija (kao RAL Classic 7043), središnji ovjes, ručka za otvaranje s gornje strane, ventilacijski preklop, dvostruko brtvljenje, dvostruko energetsko sigurnosno staklo (6mm laminirano + 15mm argon + 4mm vanjsko kaljeno), Upr=1.3W/m2K (Ust=1.0W/m2K), Rpr=35 dB, ugraditi termo i hidroizolacijski se, potreban originalni opšav za pojedinačnu ugradnju na profilirani pokrov. Prozor ima električno otvaranje i zatvaranje pomoću integriranog elektromotora. Prozor se ugrađuje s kontrolnim setom za odimljavanje.Potrebne mjere provjeriti na licu mjesta. Ugradnju izvršiti prema uputstvima proizvođača.
Pojedinačna ugradnja: 		 					
-	krovni prozor za odimljavanje						1 kom
-	kontrolni set za odimljavanje 	           					1 kom
-	opšav 									1 kom
-	termo i hidroizolacijski set 						1 kom	</t>
  </si>
  <si>
    <t xml:space="preserve">Čelična požarna evakuacijska jednokrilna zaokretna vrata EI₂ 60-C, dim. građ. Otvora 90×20cm (tavan i podrum)
Izrada, prijevoz i ugradnja čeličnih jednokrilnih požarnih evakuacijskih punih vrata, debljine 62mm, požarne otpornosti EI₂ 60-C.  Izvedba vrata iz čeličnog lima, pocinčana, završno obojena (plastifikacija), boja po izboru (RAL karta). Vrata su  opremljena potrebnim požarnim evakuacijskim okovom (panik kvaka [EN179] /kvaka inox) anti panik bravom, cilindrom sa tri ključa i hidrauličkim zatvaračem. U dovratniku brtve, trostrano. Vrata su bez praga i bez spuštajuće brtve. 
Izrada vrata prema izmjeri na objektu.
Certifikat izdan od ovlaštene Ustanove, po normi važećoj u RH. 
Vrata je potrebno opremiti potrebnim protupožarnim evakuacijskim okovom:  
- anti panik bravom 
- okovom (panik kvaka [EN179]/kvaka) inox,
- cilindričnim uloškom 
- 3D pantima (minimalno 2 komada)
- hidrauličkim zatvaračem s kliznom vodilicom
Panti moraju zadovoljiti slijedeće standarde i zahtjeve:
- ispitani sukladno normi EN 1935,
- minimalni ciklus otvaranja (ponavljanja radnje otvaranja) mora biti 200 000 puta 
Hidraulički zatvarač mora zadovoljiti slijedeće standarde i zahtjeve
- izrađen sukladno preporuci EA / CEN TR 15894,
- ispitani sukladno normi EN 1154, snage 3-6, za minimalnu širinu krila 120 cm                                                                                                    
Okov mora sadržavati:
- povratnu oprugu
- štit za ugradnju na vrata sa bravom osnog razmaka 72 mm
</t>
  </si>
  <si>
    <t>Demontaža slojeva kosoga krova do nosive konstrukcije na mjestu izvođenja prozora za odimljavanje te ponovna montaža slojeva nakon izvedbe  radova. U cijenu su uračunati skladištenje postojećeg crijepa i vraćanje nakon izvedenih radova te horizontalni i vertikalni transporti i utovar i odvoz otpadnog materijala na deponiju, pomoćna skela, sav rad i materijal do potpune gotovosti. Ukoliko je stari crijep oštećen potrebno ga je zamijeniti novim kao i dodati novi crijep kako bi se zatvorile pozicije na kojima se ne zidaju novi dimnjaci. Obračun po m2.</t>
  </si>
  <si>
    <t xml:space="preserve">Dobava i ugradnja materijala za izvedbu sustava toplinske izolacije poda potkrovlja od tvrde kamene vune debljine16(8+8) cm, HRN EN 13162, MW-EN13162-T5-DS(TH)-CS(10)90-TR15- PL(5)800-WS-WL(P , sljedećih karakteristika:                                                              
*deklarirani koeficijent toplinske provodljivosti 0,039 W/m2K prema HRN EN 12667,                                         
*klase negorivosti A1 prema HRN EN 13 501-1)             
*otpor difuziji vodene pare  μ= 1 HRN EN 12086  .
* tlačna čvrstoća kod 10% deformacije = 70 kPa.
Faze izrade:                                                                                               
*parna brana                                                                                                                                                                                  *postavljanje kamene vune debi. 16 cm (8+8) na podnu ploču potkrovlja, ploče se postavljaju na način da su slojevi jedan okomit na drugi                                                                    
 *paropropusna vodoodbojna folija 
U cijenu uključen sav potreban rad, transport, materijal (parna brana, kamena vuna, paropropusna vodonepropusna folija, pur pjena za uglove, lajsna za učvršćenje paropropusne vodonepropusne folije za parapet zidova potkrovlja...) do potpune postavljenosti i funkcionalnosti. obračun po m2  za sve slojeve.                                                                                                                          </t>
  </si>
  <si>
    <t>Izmjena ili ojačanje drvene građe krovišta na poziciji ugradnje prozora za odimljavanje. Dimenzije nove građe sukladno postojećem stanju te se može po potrebi prilagoditi situaciji sukladno dogovoru s nadzornim inženjerom. Nova drvena konstrukcija mora odgovarati postojećoj  kvaliteti (drvo II. Klase, četinar). Svi drveni elementi se prije ugradnje zaštićuju antifungicidnim i antiinsekticidnim premazima u slojevima prema preporuci proizvođača. U stavku je uključena  dobava, transport i montaža nove drvene konstrukcije, spojni materijal i pribor, privremena osiguranje - stabilizacija krovišta (podupirači), spojni čelični materijal sukladno detalju i ostalo do potpune funkcionalnosti.  Obračun po m3 izvedene drvene konstrukcije.</t>
  </si>
  <si>
    <r>
      <t>m</t>
    </r>
    <r>
      <rPr>
        <sz val="10"/>
        <color theme="1"/>
        <rFont val="Calibri"/>
        <family val="2"/>
        <charset val="238"/>
      </rPr>
      <t>³</t>
    </r>
  </si>
  <si>
    <t xml:space="preserve">Nasipanje oblutaka uz pročelje zgrade, te zaštite sokla zgrade u širini cca 40 cm do dubine 20 cm.  U cijenu je uključeno i nasipavanje oblutaka gradacije od 16-32 mm i geotekstil 160 gramski. Obračun po m³ materijala u sraslom stanju. </t>
  </si>
  <si>
    <t>Dobava i dovoz do mjesta sadnje sadnica lovor višnje (Prunus
laurocerasus) visine 90-120 cm.</t>
  </si>
  <si>
    <t>Sadnja živice: Iskop jama dim. 40x40 cm s izmjenom 100%
zemlje, gnojenje s 15 lit. komposta po m1, sadnja,
jednokratno zalijevanje. Linijska sadnja sa svim
potrebnim radovima. Obračun po kom bez sadnica.</t>
  </si>
  <si>
    <t>ukupno EUR</t>
  </si>
  <si>
    <t>Dobava, postava, skidanje i otprema  cijevne fasadne skele od bešavnih cijevi ili montažne skele (visina montaže do 19 m visine ukupno EUR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</si>
  <si>
    <t>SVEukupno EUR (bez PDV-a)</t>
  </si>
  <si>
    <t>SVEukupno EUR (s PDV-om)</t>
  </si>
  <si>
    <t xml:space="preserve">Ručni i strojni iskop sloja zemlje C kategorije, cca 40 cm uz pročelja zgrade. Teren je uglavnom ravan sa minimalnim padom, dubina iskopa  cca 20 cm. Iskop se izvodi zbog postavljanje ETICS sustava te nasipanja oblutaka uz pročelje zgrade, te zaštite sokla zgrade u širini cca 40 cm.  Razliku u otkopanom materijalu odvesti na deponiju. Dno iskopa isplanirati s točnošću ±2 cm. Obračun po m³ materijala u sraslom stanju. </t>
  </si>
  <si>
    <t>XII. ZEMLJANI RADOVI</t>
  </si>
  <si>
    <t>XIII. OSTALI RADOVI</t>
  </si>
  <si>
    <t>XIV. KONZERVATORSKI RADOVI</t>
  </si>
  <si>
    <t>XV. PROMIDŽBENI RADOVI</t>
  </si>
  <si>
    <t>I. PRIPREMNI RADOVI UKUPNO</t>
  </si>
  <si>
    <t xml:space="preserve">II. DEMONTAŽE I RUŠENJA UKUPNO </t>
  </si>
  <si>
    <t>IV. IZOLATERSKI RADOVI - POTKROVLJE UKUPNO</t>
  </si>
  <si>
    <t>XII. ZEMLJANI RADOVI UKUPNO</t>
  </si>
  <si>
    <t>XIII. OSTALI RADOVI UKUPNO</t>
  </si>
  <si>
    <t>XIV. KONZERVATORSKI RADOVI UKUPNO</t>
  </si>
  <si>
    <t>XV. PROMIDŽBENI RADOVI UKUPNO</t>
  </si>
  <si>
    <t>Izrada cementnog estriha poda potkrovlja debljine 4 cm.   Estrih armirati fibrilnim vlaknima prema uputama proizvođača. Na  podlogu od OSB-a potrebno je postaviti PVC foliju te spojeve brtviti brtvećom trakom. Stavka obuhvaća sav rad, horizontalni i vertikalni transport, tehnologiju izvođenja, opremu i materijal za potpuno dovršenje stavke. Estrih je potrebno dilatirati sukaldno pravilima struke kao i same rubove na parapetu.  Obračun po m2 cementnog estriha.</t>
  </si>
  <si>
    <t>Dobava i postava podne obloge poda potkrovlja od OSB ploča s utorom debljine d=12 mm. Prije izvođenja obloge potrebno je izvesi laganu podkosntrukciju od drvenih letvi.  U cijenu uključen sav potreban materijal s radom, rezanjem, pripasavanjem i horizontalnim i vertikalnim transportom. Obračun po m2 postavljene hodne obloge.</t>
  </si>
  <si>
    <t>INVESTITOR/ NARUČITELJ:</t>
  </si>
  <si>
    <t>SUVLASNICI VIŠESTAMBENE ZGRADE</t>
  </si>
  <si>
    <t>Zastupani po upravitelju:</t>
  </si>
  <si>
    <t>Stambeni servis-poslovni centar d.o.o.</t>
  </si>
  <si>
    <t>Čanićeva 4, Zagreb</t>
  </si>
  <si>
    <t>OIB: 42547882422</t>
  </si>
  <si>
    <t>NAZIV GRAĐEVINE:</t>
  </si>
  <si>
    <t>REKONSTRUKCIJA VIŠESTAMBENE ZGRADE</t>
  </si>
  <si>
    <t>10 000 Zagreb</t>
  </si>
  <si>
    <t>TROŠKOVNIK RADOVA</t>
  </si>
  <si>
    <r>
      <rPr>
        <b/>
        <sz val="14"/>
        <color theme="1"/>
        <rFont val="Century Gothic"/>
        <family val="2"/>
      </rPr>
      <t>RAZINA OBRADE</t>
    </r>
    <r>
      <rPr>
        <sz val="14"/>
        <color theme="1"/>
        <rFont val="Century Gothic"/>
        <family val="2"/>
      </rPr>
      <t>: Glavni projekt</t>
    </r>
  </si>
  <si>
    <r>
      <rPr>
        <b/>
        <sz val="14"/>
        <color theme="1"/>
        <rFont val="Century Gothic"/>
        <family val="2"/>
      </rPr>
      <t>PROJEKTANT</t>
    </r>
    <r>
      <rPr>
        <sz val="14"/>
        <color theme="1"/>
        <rFont val="Century Gothic"/>
        <family val="2"/>
      </rPr>
      <t>: Mićo Diklić, dipl.ing.građ.</t>
    </r>
  </si>
  <si>
    <t>SURADNICI:</t>
  </si>
  <si>
    <t>Ivan Bukvić, struč.spec.ing.aedif.</t>
  </si>
  <si>
    <t>GLAVNI PROJEKTANT:</t>
  </si>
  <si>
    <t>Mićo Diklić, dipl.ing.građ.</t>
  </si>
  <si>
    <t xml:space="preserve">Listopad 2023. - dopuna </t>
  </si>
  <si>
    <t>Selska cesta 7, 7A, 7B, 7C, Zagreb</t>
  </si>
  <si>
    <t>Selska cesta 7, 7A, 7B, 7C</t>
  </si>
  <si>
    <t>k.č. 3205, k.o. Črnomerec</t>
  </si>
  <si>
    <r>
      <rPr>
        <b/>
        <sz val="14"/>
        <color theme="1"/>
        <rFont val="Century Gothic"/>
        <family val="2"/>
      </rPr>
      <t>ZAJEDNIČKA OZNAKA PROJEKTA</t>
    </r>
    <r>
      <rPr>
        <sz val="14"/>
        <color theme="1"/>
        <rFont val="Century Gothic"/>
        <family val="2"/>
      </rPr>
      <t>: EP_20/021</t>
    </r>
  </si>
  <si>
    <r>
      <rPr>
        <b/>
        <sz val="14"/>
        <color theme="1"/>
        <rFont val="Century Gothic"/>
        <family val="2"/>
      </rPr>
      <t>OZNAKA PROJEKTA</t>
    </r>
    <r>
      <rPr>
        <sz val="14"/>
        <color theme="1"/>
        <rFont val="Century Gothic"/>
        <family val="2"/>
      </rPr>
      <t>: EP_20/021_G:</t>
    </r>
  </si>
  <si>
    <t>Travanj 2023.</t>
  </si>
  <si>
    <t>STRUČNI NADZOR i KOORDINATOR II( 3,0% OD INVESTICIJE S PDV-om)</t>
  </si>
  <si>
    <t>SVEUKUPNO IZVOĐENJE + STRUČNI NADZOR + KOORDINATOR II (s PDV-om)</t>
  </si>
  <si>
    <t xml:space="preserve">Glavni projektant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</si>
</sst>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n_-;\-* #,##0.00\ _k_n_-;_-* &quot;-&quot;??\ _k_n_-;_-@_-"/>
    <numFmt numFmtId="165" formatCode="[$-41A]General"/>
    <numFmt numFmtId="166" formatCode="_-* #.##0.00\ _k_n_-;\-* #.##0.00\ _k_n_-;_-* &quot;-&quot;??\ _k_n_-;_-@_-"/>
    <numFmt numFmtId="167" formatCode="#,##0.00\ [$EUR]"/>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10"/>
      <name val="Century Gothic"/>
      <family val="2"/>
      <charset val="238"/>
    </font>
    <font>
      <sz val="10"/>
      <color theme="1"/>
      <name val="Century Gothic"/>
      <family val="2"/>
      <charset val="238"/>
    </font>
    <font>
      <b/>
      <sz val="10"/>
      <name val="Century Gothic"/>
      <family val="2"/>
      <charset val="238"/>
    </font>
    <font>
      <sz val="10"/>
      <name val="Calibri"/>
      <family val="2"/>
      <charset val="238"/>
    </font>
    <font>
      <sz val="10"/>
      <name val="Century Gothic"/>
      <family val="2"/>
    </font>
    <font>
      <sz val="12"/>
      <color rgb="FF000000"/>
      <name val="Arial Narrow"/>
      <family val="2"/>
      <charset val="238"/>
    </font>
    <font>
      <sz val="10"/>
      <name val="Arial"/>
      <family val="2"/>
    </font>
    <font>
      <b/>
      <sz val="10"/>
      <name val="Century Gothic"/>
      <family val="2"/>
    </font>
    <font>
      <sz val="10"/>
      <name val="Arial"/>
      <family val="2"/>
    </font>
    <font>
      <sz val="11"/>
      <color indexed="8"/>
      <name val="Calibri"/>
      <family val="2"/>
      <charset val="238"/>
    </font>
    <font>
      <sz val="12"/>
      <name val="Arial CE"/>
      <charset val="238"/>
    </font>
    <font>
      <sz val="10"/>
      <name val="Bookman Old Style"/>
      <family val="1"/>
      <charset val="238"/>
    </font>
    <font>
      <sz val="10"/>
      <name val="HRHelvetica"/>
    </font>
    <font>
      <sz val="10"/>
      <name val="Arial CE"/>
      <charset val="238"/>
    </font>
    <font>
      <b/>
      <sz val="10"/>
      <color theme="1"/>
      <name val="Century Gothic"/>
      <family val="2"/>
    </font>
    <font>
      <sz val="10"/>
      <color theme="1"/>
      <name val="Century Gothic"/>
      <family val="2"/>
    </font>
    <font>
      <sz val="10"/>
      <color theme="1"/>
      <name val="Calibri"/>
      <family val="2"/>
      <charset val="238"/>
    </font>
    <font>
      <b/>
      <sz val="14"/>
      <color theme="1"/>
      <name val="Century Gothic"/>
      <family val="2"/>
    </font>
    <font>
      <sz val="14"/>
      <color theme="1"/>
      <name val="Century Gothic"/>
      <family val="2"/>
    </font>
    <font>
      <b/>
      <sz val="18"/>
      <color theme="1"/>
      <name val="Century Gothic"/>
      <family val="2"/>
    </font>
  </fonts>
  <fills count="3">
    <fill>
      <patternFill patternType="none"/>
    </fill>
    <fill>
      <patternFill patternType="gray125"/>
    </fill>
    <fill>
      <patternFill patternType="solid">
        <fgColor rgb="FFFFFF00"/>
        <bgColor indexed="64"/>
      </patternFill>
    </fill>
  </fills>
  <borders count="9">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s>
  <cellStyleXfs count="46">
    <xf numFmtId="0" fontId="0" fillId="0" borderId="0"/>
    <xf numFmtId="165" fontId="15" fillId="0" borderId="0" applyBorder="0" applyProtection="0"/>
    <xf numFmtId="0" fontId="8" fillId="0" borderId="0"/>
    <xf numFmtId="165" fontId="16" fillId="0" borderId="0" applyBorder="0" applyProtection="0"/>
    <xf numFmtId="0" fontId="7" fillId="0" borderId="0"/>
    <xf numFmtId="164" fontId="17" fillId="0" borderId="0" applyFont="0" applyFill="0" applyBorder="0" applyAlignment="0" applyProtection="0"/>
    <xf numFmtId="0" fontId="6" fillId="0" borderId="0"/>
    <xf numFmtId="0" fontId="5" fillId="0" borderId="0"/>
    <xf numFmtId="0" fontId="19" fillId="0" borderId="0"/>
    <xf numFmtId="0" fontId="4" fillId="0" borderId="0"/>
    <xf numFmtId="0" fontId="4" fillId="0" borderId="0"/>
    <xf numFmtId="0" fontId="4" fillId="0" borderId="0"/>
    <xf numFmtId="0" fontId="4" fillId="0" borderId="0"/>
    <xf numFmtId="0" fontId="26" fillId="0" borderId="0"/>
    <xf numFmtId="0" fontId="3" fillId="0" borderId="0"/>
    <xf numFmtId="0" fontId="3" fillId="0" borderId="0"/>
    <xf numFmtId="0" fontId="3" fillId="0" borderId="0"/>
    <xf numFmtId="0" fontId="3" fillId="0" borderId="0"/>
    <xf numFmtId="0" fontId="27"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9" fillId="0" borderId="0"/>
    <xf numFmtId="164" fontId="19" fillId="0" borderId="0" applyFont="0" applyFill="0" applyBorder="0" applyAlignment="0" applyProtection="0"/>
    <xf numFmtId="0" fontId="31" fillId="0" borderId="0"/>
    <xf numFmtId="0" fontId="32" fillId="0" borderId="0"/>
    <xf numFmtId="0" fontId="19" fillId="0" borderId="0"/>
    <xf numFmtId="0" fontId="19" fillId="0" borderId="0"/>
    <xf numFmtId="0" fontId="34" fillId="0" borderId="0"/>
    <xf numFmtId="0" fontId="33" fillId="0" borderId="0"/>
    <xf numFmtId="9" fontId="19" fillId="0" borderId="0" applyFont="0" applyFill="0" applyBorder="0" applyAlignment="0" applyProtection="0"/>
    <xf numFmtId="0" fontId="30" fillId="0" borderId="0"/>
    <xf numFmtId="0" fontId="1" fillId="0" borderId="0"/>
    <xf numFmtId="0" fontId="19" fillId="0" borderId="0"/>
    <xf numFmtId="0" fontId="19" fillId="0" borderId="0"/>
    <xf numFmtId="0" fontId="19" fillId="0" borderId="0"/>
    <xf numFmtId="0" fontId="21" fillId="0" borderId="0"/>
    <xf numFmtId="0" fontId="19" fillId="0" borderId="0"/>
    <xf numFmtId="166" fontId="19" fillId="0" borderId="0" applyFont="0" applyFill="0" applyBorder="0" applyAlignment="0" applyProtection="0"/>
    <xf numFmtId="166" fontId="19" fillId="0" borderId="0" applyFill="0" applyBorder="0" applyAlignment="0" applyProtection="0"/>
    <xf numFmtId="0" fontId="19" fillId="0" borderId="0"/>
  </cellStyleXfs>
  <cellXfs count="126">
    <xf numFmtId="0" fontId="0" fillId="0" borderId="0" xfId="0"/>
    <xf numFmtId="0" fontId="9" fillId="0" borderId="0" xfId="0" applyFont="1" applyAlignment="1">
      <alignment horizontal="justify" vertical="top" wrapText="1"/>
    </xf>
    <xf numFmtId="0" fontId="13" fillId="0" borderId="0" xfId="0" applyFont="1" applyAlignment="1">
      <alignment horizontal="justify" vertical="top"/>
    </xf>
    <xf numFmtId="0" fontId="12" fillId="0" borderId="0" xfId="0" applyFont="1" applyAlignment="1">
      <alignment horizontal="justify" vertical="top"/>
    </xf>
    <xf numFmtId="0" fontId="12" fillId="0" borderId="0" xfId="0" applyFont="1" applyAlignment="1">
      <alignment horizontal="justify" vertical="top" wrapText="1"/>
    </xf>
    <xf numFmtId="0" fontId="13" fillId="0" borderId="0" xfId="0" applyFont="1" applyAlignment="1">
      <alignment horizontal="justify" vertical="center"/>
    </xf>
    <xf numFmtId="0" fontId="13" fillId="0" borderId="0" xfId="0" applyFont="1"/>
    <xf numFmtId="0" fontId="21" fillId="0" borderId="0" xfId="0" applyFont="1" applyAlignment="1" applyProtection="1">
      <alignment horizontal="left" vertical="top" wrapText="1"/>
      <protection hidden="1"/>
    </xf>
    <xf numFmtId="4" fontId="21" fillId="0" borderId="0" xfId="0" applyNumberFormat="1" applyFont="1" applyAlignment="1" applyProtection="1">
      <alignment horizontal="right" wrapText="1"/>
      <protection hidden="1"/>
    </xf>
    <xf numFmtId="0" fontId="21" fillId="0" borderId="0" xfId="0" applyFont="1" applyAlignment="1" applyProtection="1">
      <alignment vertical="top" wrapText="1"/>
      <protection hidden="1"/>
    </xf>
    <xf numFmtId="0" fontId="21" fillId="0" borderId="0" xfId="0" applyFont="1" applyAlignment="1" applyProtection="1">
      <alignment horizontal="right" wrapText="1"/>
      <protection hidden="1"/>
    </xf>
    <xf numFmtId="0" fontId="21" fillId="0" borderId="0" xfId="0" applyFont="1" applyAlignment="1" applyProtection="1">
      <alignment horizontal="left" wrapText="1"/>
      <protection hidden="1"/>
    </xf>
    <xf numFmtId="2" fontId="21" fillId="0" borderId="0" xfId="5" applyNumberFormat="1" applyFont="1" applyFill="1" applyBorder="1" applyAlignment="1" applyProtection="1">
      <alignment horizontal="right" wrapText="1"/>
      <protection hidden="1"/>
    </xf>
    <xf numFmtId="4" fontId="21" fillId="0" borderId="0" xfId="5" applyNumberFormat="1" applyFont="1" applyFill="1" applyBorder="1" applyAlignment="1" applyProtection="1">
      <alignment horizontal="right" wrapText="1"/>
      <protection hidden="1"/>
    </xf>
    <xf numFmtId="0" fontId="11" fillId="0" borderId="0" xfId="0" applyFont="1" applyAlignment="1" applyProtection="1">
      <alignment horizontal="left" vertical="top" wrapText="1"/>
      <protection hidden="1"/>
    </xf>
    <xf numFmtId="0" fontId="9" fillId="0" borderId="0" xfId="0" applyFont="1"/>
    <xf numFmtId="0" fontId="22" fillId="0" borderId="0" xfId="0" applyFont="1" applyAlignment="1">
      <alignment horizontal="left" vertical="top" wrapText="1"/>
    </xf>
    <xf numFmtId="0" fontId="22" fillId="0" borderId="0" xfId="0" applyFont="1" applyAlignment="1">
      <alignment horizontal="right"/>
    </xf>
    <xf numFmtId="4" fontId="21" fillId="0" borderId="0" xfId="0" applyNumberFormat="1" applyFont="1" applyAlignment="1">
      <alignment horizontal="right"/>
    </xf>
    <xf numFmtId="4" fontId="22" fillId="0" borderId="0" xfId="0" applyNumberFormat="1" applyFont="1" applyAlignment="1">
      <alignment horizontal="right"/>
    </xf>
    <xf numFmtId="4" fontId="11" fillId="0" borderId="0" xfId="0" applyNumberFormat="1" applyFont="1" applyAlignment="1">
      <alignment horizontal="right"/>
    </xf>
    <xf numFmtId="0" fontId="18" fillId="0" borderId="0" xfId="0" applyFont="1" applyAlignment="1">
      <alignment horizontal="left" vertical="center" wrapText="1"/>
    </xf>
    <xf numFmtId="0" fontId="22" fillId="0" borderId="0" xfId="0" applyFont="1" applyAlignment="1">
      <alignment horizontal="left" vertical="center" wrapText="1"/>
    </xf>
    <xf numFmtId="0" fontId="22" fillId="0" borderId="0" xfId="0" applyFont="1" applyAlignment="1">
      <alignment horizontal="right" vertical="center" wrapText="1"/>
    </xf>
    <xf numFmtId="4" fontId="22" fillId="0" borderId="0" xfId="0" applyNumberFormat="1" applyFont="1" applyAlignment="1">
      <alignment horizontal="right" vertical="center" wrapText="1"/>
    </xf>
    <xf numFmtId="0" fontId="9" fillId="0" borderId="0" xfId="0" applyFont="1" applyAlignment="1">
      <alignment horizontal="left" vertical="top" wrapText="1"/>
    </xf>
    <xf numFmtId="0" fontId="9" fillId="0" borderId="0" xfId="0" applyFont="1" applyAlignment="1">
      <alignment horizontal="right"/>
    </xf>
    <xf numFmtId="4" fontId="9" fillId="0" borderId="0" xfId="0" applyNumberFormat="1" applyFont="1" applyAlignment="1">
      <alignment horizontal="right"/>
    </xf>
    <xf numFmtId="0" fontId="22" fillId="0" borderId="0" xfId="0" applyFont="1" applyAlignment="1">
      <alignment horizontal="right" wrapText="1"/>
    </xf>
    <xf numFmtId="4" fontId="21" fillId="0" borderId="0" xfId="0" applyNumberFormat="1" applyFont="1" applyAlignment="1">
      <alignment horizontal="right" wrapText="1"/>
    </xf>
    <xf numFmtId="0" fontId="21" fillId="0" borderId="0" xfId="0" applyFont="1" applyAlignment="1">
      <alignment horizontal="left" vertical="top" wrapText="1"/>
    </xf>
    <xf numFmtId="0" fontId="21" fillId="0" borderId="0" xfId="0" applyFont="1" applyAlignment="1">
      <alignment horizontal="right" wrapText="1"/>
    </xf>
    <xf numFmtId="0" fontId="18" fillId="0" borderId="0" xfId="0" applyFont="1" applyAlignment="1">
      <alignment horizontal="right"/>
    </xf>
    <xf numFmtId="4" fontId="23" fillId="0" borderId="0" xfId="0" applyNumberFormat="1" applyFont="1" applyAlignment="1">
      <alignment horizontal="right"/>
    </xf>
    <xf numFmtId="4" fontId="18" fillId="0" borderId="0" xfId="0" applyNumberFormat="1" applyFont="1" applyAlignment="1">
      <alignment horizontal="right"/>
    </xf>
    <xf numFmtId="0" fontId="21" fillId="0" borderId="0" xfId="0" applyFont="1" applyAlignment="1">
      <alignment horizontal="right"/>
    </xf>
    <xf numFmtId="0" fontId="11" fillId="0" borderId="0" xfId="0" applyFont="1"/>
    <xf numFmtId="0" fontId="11" fillId="2" borderId="0" xfId="0" applyFont="1" applyFill="1"/>
    <xf numFmtId="0" fontId="18" fillId="0" borderId="0" xfId="0" applyFont="1" applyAlignment="1">
      <alignment horizontal="left" vertical="top" wrapText="1"/>
    </xf>
    <xf numFmtId="0" fontId="14" fillId="0" borderId="0" xfId="0" applyFont="1"/>
    <xf numFmtId="4" fontId="22" fillId="0" borderId="0" xfId="0" applyNumberFormat="1" applyFont="1" applyAlignment="1">
      <alignment horizontal="right" wrapText="1"/>
    </xf>
    <xf numFmtId="0" fontId="21" fillId="0" borderId="0" xfId="0" applyFont="1" applyAlignment="1">
      <alignment horizontal="left" wrapText="1"/>
    </xf>
    <xf numFmtId="0" fontId="22" fillId="0" borderId="0" xfId="0" applyFont="1" applyAlignment="1">
      <alignment horizontal="left" wrapText="1"/>
    </xf>
    <xf numFmtId="2" fontId="22" fillId="0" borderId="0" xfId="0" applyNumberFormat="1" applyFont="1" applyAlignment="1">
      <alignment horizontal="left" vertical="top" wrapText="1"/>
    </xf>
    <xf numFmtId="0" fontId="9" fillId="0" borderId="0" xfId="0" applyFont="1" applyAlignment="1">
      <alignment wrapText="1"/>
    </xf>
    <xf numFmtId="0" fontId="21" fillId="0" borderId="0" xfId="0" applyFont="1" applyAlignment="1">
      <alignment horizontal="left" vertical="center" wrapText="1"/>
    </xf>
    <xf numFmtId="0" fontId="20" fillId="0" borderId="0" xfId="0" applyFont="1"/>
    <xf numFmtId="49" fontId="21" fillId="0" borderId="0" xfId="0" applyNumberFormat="1" applyFont="1" applyAlignment="1">
      <alignment horizontal="left" vertical="top"/>
    </xf>
    <xf numFmtId="0" fontId="9" fillId="2" borderId="0" xfId="0" applyFont="1" applyFill="1"/>
    <xf numFmtId="0" fontId="21" fillId="0" borderId="0" xfId="0" applyFont="1" applyAlignment="1">
      <alignment horizontal="justify" vertical="top" wrapText="1"/>
    </xf>
    <xf numFmtId="0" fontId="22" fillId="0" borderId="0" xfId="0" applyFont="1" applyAlignment="1">
      <alignment horizontal="justify" vertical="top" wrapText="1"/>
    </xf>
    <xf numFmtId="0" fontId="22" fillId="0" borderId="0" xfId="0" applyFont="1" applyAlignment="1">
      <alignment horizontal="left" vertical="top"/>
    </xf>
    <xf numFmtId="0" fontId="24" fillId="0" borderId="0" xfId="0" applyFont="1" applyAlignment="1">
      <alignment horizontal="justify" vertical="top" wrapText="1"/>
    </xf>
    <xf numFmtId="0" fontId="9" fillId="0" borderId="0" xfId="0" applyFont="1" applyAlignment="1">
      <alignment horizontal="right" wrapText="1"/>
    </xf>
    <xf numFmtId="4" fontId="9" fillId="0" borderId="0" xfId="0" applyNumberFormat="1" applyFont="1" applyAlignment="1">
      <alignment horizontal="right" wrapText="1"/>
    </xf>
    <xf numFmtId="49" fontId="22" fillId="0" borderId="0" xfId="0" applyNumberFormat="1" applyFont="1" applyAlignment="1">
      <alignment horizontal="left" vertical="top"/>
    </xf>
    <xf numFmtId="4" fontId="21" fillId="0" borderId="0" xfId="0" applyNumberFormat="1" applyFont="1" applyAlignment="1">
      <alignment horizontal="left" vertical="top" wrapText="1"/>
    </xf>
    <xf numFmtId="0" fontId="21" fillId="0" borderId="0" xfId="0" applyFont="1" applyAlignment="1">
      <alignment horizontal="right" vertical="top"/>
    </xf>
    <xf numFmtId="0" fontId="22" fillId="0" borderId="0" xfId="0" applyFont="1" applyAlignment="1">
      <alignment vertical="top" wrapText="1"/>
    </xf>
    <xf numFmtId="4" fontId="22" fillId="0" borderId="0" xfId="0" applyNumberFormat="1" applyFont="1"/>
    <xf numFmtId="0" fontId="22" fillId="0" borderId="0" xfId="0" applyFont="1"/>
    <xf numFmtId="0" fontId="21" fillId="0" borderId="0" xfId="0" applyFont="1"/>
    <xf numFmtId="4" fontId="11" fillId="0" borderId="0" xfId="0" applyNumberFormat="1" applyFont="1" applyAlignment="1">
      <alignment horizontal="right" wrapText="1"/>
    </xf>
    <xf numFmtId="0" fontId="21" fillId="0" borderId="0" xfId="0" applyFont="1" applyAlignment="1">
      <alignment horizontal="right" vertical="center"/>
    </xf>
    <xf numFmtId="0" fontId="22" fillId="0" borderId="0" xfId="0" applyFont="1" applyAlignment="1">
      <alignment horizontal="left" vertical="center"/>
    </xf>
    <xf numFmtId="0" fontId="21" fillId="0" borderId="0" xfId="0" applyFont="1" applyAlignment="1">
      <alignment horizontal="left" vertical="top"/>
    </xf>
    <xf numFmtId="49" fontId="36" fillId="0" borderId="0" xfId="0" applyNumberFormat="1" applyFont="1" applyAlignment="1">
      <alignment horizontal="left" vertical="top"/>
    </xf>
    <xf numFmtId="0" fontId="9" fillId="0" borderId="0" xfId="0" applyFont="1" applyAlignment="1">
      <alignment horizontal="left" vertical="top"/>
    </xf>
    <xf numFmtId="0" fontId="10" fillId="0" borderId="4" xfId="0" applyFont="1" applyBorder="1" applyAlignment="1">
      <alignment horizontal="left" vertical="top"/>
    </xf>
    <xf numFmtId="0" fontId="9" fillId="0" borderId="1" xfId="0" applyFont="1" applyBorder="1" applyAlignment="1">
      <alignment horizontal="left" vertical="top"/>
    </xf>
    <xf numFmtId="0" fontId="9" fillId="0" borderId="2" xfId="0" applyFont="1" applyBorder="1" applyAlignment="1">
      <alignment horizontal="left" vertical="top"/>
    </xf>
    <xf numFmtId="0" fontId="36" fillId="0" borderId="0" xfId="0" applyFont="1" applyAlignment="1">
      <alignment horizontal="left" vertical="top" wrapText="1"/>
    </xf>
    <xf numFmtId="49" fontId="28" fillId="0" borderId="0" xfId="0" applyNumberFormat="1" applyFont="1" applyAlignment="1">
      <alignment horizontal="left" vertical="top"/>
    </xf>
    <xf numFmtId="0" fontId="28" fillId="0" borderId="0" xfId="0" applyFont="1" applyAlignment="1">
      <alignment horizontal="justify"/>
    </xf>
    <xf numFmtId="0" fontId="25" fillId="0" borderId="0" xfId="0" applyFont="1" applyAlignment="1">
      <alignment horizontal="center"/>
    </xf>
    <xf numFmtId="0" fontId="25" fillId="0" borderId="0" xfId="0" applyFont="1" applyAlignment="1">
      <alignment horizontal="left" vertical="top" wrapText="1"/>
    </xf>
    <xf numFmtId="0" fontId="35" fillId="0" borderId="0" xfId="0" applyFont="1" applyAlignment="1">
      <alignment horizontal="left" vertical="top" wrapText="1"/>
    </xf>
    <xf numFmtId="0" fontId="28" fillId="0" borderId="0" xfId="0" applyFont="1"/>
    <xf numFmtId="0" fontId="28" fillId="0" borderId="0" xfId="0" applyFont="1" applyAlignment="1">
      <alignment horizontal="left" vertical="top" wrapText="1"/>
    </xf>
    <xf numFmtId="0" fontId="36" fillId="0" borderId="0" xfId="0" applyFont="1" applyAlignment="1">
      <alignment horizontal="left" vertical="top"/>
    </xf>
    <xf numFmtId="0" fontId="36" fillId="0" borderId="0" xfId="0" applyFont="1" applyAlignment="1">
      <alignment horizontal="right" wrapText="1"/>
    </xf>
    <xf numFmtId="4" fontId="36" fillId="0" borderId="0" xfId="0" applyNumberFormat="1" applyFont="1" applyAlignment="1">
      <alignment horizontal="right"/>
    </xf>
    <xf numFmtId="4" fontId="25" fillId="0" borderId="0" xfId="0" applyNumberFormat="1" applyFont="1" applyAlignment="1">
      <alignment horizontal="right" wrapText="1"/>
    </xf>
    <xf numFmtId="4" fontId="25" fillId="0" borderId="0" xfId="0" applyNumberFormat="1" applyFont="1" applyAlignment="1">
      <alignment horizontal="right"/>
    </xf>
    <xf numFmtId="0" fontId="36" fillId="0" borderId="0" xfId="0" applyFont="1" applyAlignment="1">
      <alignment horizontal="right"/>
    </xf>
    <xf numFmtId="4" fontId="35" fillId="0" borderId="0" xfId="0" applyNumberFormat="1" applyFont="1" applyAlignment="1">
      <alignment horizontal="right"/>
    </xf>
    <xf numFmtId="4" fontId="25" fillId="0" borderId="0" xfId="0" applyNumberFormat="1" applyFont="1"/>
    <xf numFmtId="0" fontId="10" fillId="0" borderId="5" xfId="0" applyFont="1" applyBorder="1" applyAlignment="1">
      <alignment horizontal="left" vertical="top" wrapText="1"/>
    </xf>
    <xf numFmtId="4" fontId="10" fillId="0" borderId="5" xfId="0" applyNumberFormat="1" applyFont="1" applyBorder="1" applyAlignment="1">
      <alignment horizontal="right"/>
    </xf>
    <xf numFmtId="0" fontId="10" fillId="0" borderId="0" xfId="0" applyFont="1" applyAlignment="1">
      <alignment horizontal="left" vertical="top" wrapText="1"/>
    </xf>
    <xf numFmtId="0" fontId="9" fillId="0" borderId="7" xfId="0" applyFont="1" applyBorder="1" applyAlignment="1">
      <alignment horizontal="right"/>
    </xf>
    <xf numFmtId="0" fontId="10" fillId="0" borderId="3" xfId="0" applyFont="1" applyBorder="1" applyAlignment="1">
      <alignment horizontal="left" vertical="top" wrapText="1"/>
    </xf>
    <xf numFmtId="4" fontId="9" fillId="0" borderId="3"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49" fontId="22" fillId="0" borderId="0" xfId="0" applyNumberFormat="1" applyFont="1" applyAlignment="1">
      <alignment horizontal="left" vertical="top" wrapText="1"/>
    </xf>
    <xf numFmtId="49" fontId="9" fillId="0" borderId="0" xfId="0" applyNumberFormat="1" applyFont="1" applyAlignment="1">
      <alignment horizontal="left" vertical="top"/>
    </xf>
    <xf numFmtId="0" fontId="28" fillId="0" borderId="0" xfId="0" applyFont="1" applyAlignment="1">
      <alignment horizontal="left"/>
    </xf>
    <xf numFmtId="0" fontId="11" fillId="0" borderId="0" xfId="0" applyFont="1" applyAlignment="1">
      <alignment horizontal="left" vertical="top" wrapText="1"/>
    </xf>
    <xf numFmtId="0" fontId="11" fillId="0" borderId="0" xfId="0" applyFont="1" applyAlignment="1">
      <alignment horizontal="right" wrapText="1"/>
    </xf>
    <xf numFmtId="167" fontId="23" fillId="0" borderId="0" xfId="0" applyNumberFormat="1" applyFont="1"/>
    <xf numFmtId="167" fontId="10" fillId="0" borderId="6" xfId="0" applyNumberFormat="1" applyFont="1" applyBorder="1" applyAlignment="1">
      <alignment horizontal="right"/>
    </xf>
    <xf numFmtId="167" fontId="10" fillId="0" borderId="7" xfId="0" applyNumberFormat="1" applyFont="1" applyBorder="1" applyAlignment="1">
      <alignment horizontal="right"/>
    </xf>
    <xf numFmtId="167" fontId="9" fillId="0" borderId="7" xfId="0" applyNumberFormat="1" applyFont="1" applyBorder="1" applyAlignment="1">
      <alignment horizontal="right"/>
    </xf>
    <xf numFmtId="167" fontId="10" fillId="0" borderId="8" xfId="0" applyNumberFormat="1" applyFont="1" applyBorder="1" applyAlignment="1">
      <alignment horizontal="right"/>
    </xf>
    <xf numFmtId="0" fontId="23" fillId="0" borderId="0" xfId="0" applyFont="1" applyAlignment="1">
      <alignment vertical="center" wrapText="1"/>
    </xf>
    <xf numFmtId="0" fontId="10" fillId="0" borderId="6" xfId="0" applyFont="1" applyBorder="1" applyAlignment="1">
      <alignment horizontal="right"/>
    </xf>
    <xf numFmtId="0" fontId="9" fillId="0" borderId="8" xfId="0" applyFont="1" applyBorder="1" applyAlignment="1">
      <alignment horizontal="right"/>
    </xf>
    <xf numFmtId="0" fontId="35" fillId="0" borderId="0" xfId="0" applyFont="1" applyAlignment="1">
      <alignment horizontal="right"/>
    </xf>
    <xf numFmtId="0" fontId="36" fillId="0" borderId="0" xfId="0" applyFont="1" applyAlignment="1">
      <alignment horizontal="justify" vertical="top" wrapText="1"/>
    </xf>
    <xf numFmtId="0" fontId="35" fillId="0" borderId="0" xfId="0" applyFont="1" applyAlignment="1">
      <alignment horizontal="justify" vertical="top" wrapText="1"/>
    </xf>
    <xf numFmtId="16" fontId="22" fillId="0" borderId="0" xfId="0" applyNumberFormat="1" applyFont="1" applyAlignment="1">
      <alignment horizontal="left" vertical="top"/>
    </xf>
    <xf numFmtId="0" fontId="18" fillId="0" borderId="0" xfId="0" quotePrefix="1" applyFont="1" applyAlignment="1">
      <alignment horizontal="left" vertical="center" wrapText="1"/>
    </xf>
    <xf numFmtId="0" fontId="36" fillId="0" borderId="0" xfId="0" applyFont="1" applyAlignment="1">
      <alignment horizontal="left" vertical="center" wrapText="1"/>
    </xf>
    <xf numFmtId="0" fontId="35" fillId="0" borderId="0" xfId="0" applyFont="1" applyAlignment="1">
      <alignment horizontal="left" vertical="top"/>
    </xf>
    <xf numFmtId="0" fontId="25" fillId="0" borderId="0" xfId="0" applyFont="1" applyAlignment="1">
      <alignment vertical="top"/>
    </xf>
    <xf numFmtId="0" fontId="25" fillId="0" borderId="0" xfId="0" applyFont="1" applyAlignment="1">
      <alignment horizontal="right"/>
    </xf>
    <xf numFmtId="0" fontId="38" fillId="0" borderId="0" xfId="0" applyFont="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right" vertical="top" wrapText="1"/>
    </xf>
    <xf numFmtId="49" fontId="39" fillId="0" borderId="0" xfId="0" applyNumberFormat="1" applyFont="1" applyAlignment="1">
      <alignment horizontal="left" vertical="top" wrapText="1"/>
    </xf>
    <xf numFmtId="4" fontId="10" fillId="0" borderId="0" xfId="0" applyNumberFormat="1" applyFont="1" applyAlignment="1">
      <alignment horizontal="right"/>
    </xf>
    <xf numFmtId="4" fontId="22" fillId="0" borderId="0" xfId="0" applyNumberFormat="1" applyFont="1" applyAlignment="1">
      <alignment horizontal="left" vertical="top"/>
    </xf>
    <xf numFmtId="4" fontId="18" fillId="0" borderId="0" xfId="0" applyNumberFormat="1" applyFont="1" applyAlignment="1">
      <alignment horizontal="right" vertical="center"/>
    </xf>
    <xf numFmtId="0" fontId="18" fillId="0" borderId="0" xfId="0" applyFont="1" applyAlignment="1">
      <alignment vertical="center"/>
    </xf>
    <xf numFmtId="0" fontId="18" fillId="0" borderId="0" xfId="0" applyFont="1"/>
  </cellXfs>
  <cellStyles count="46">
    <cellStyle name="Comma" xfId="5" builtinId="3"/>
    <cellStyle name="Comma 2" xfId="28"/>
    <cellStyle name="Comma 2 2" xfId="43"/>
    <cellStyle name="Comma 7" xfId="44"/>
    <cellStyle name="Excel Built-in Normal" xfId="3"/>
    <cellStyle name="Excel Built-in Normal 1" xfId="13"/>
    <cellStyle name="Normal" xfId="0" builtinId="0"/>
    <cellStyle name="Normal 10 2" xfId="42"/>
    <cellStyle name="Normal 10 2 2" xfId="45"/>
    <cellStyle name="Normal 2" xfId="1"/>
    <cellStyle name="Normal 2 2" xfId="37"/>
    <cellStyle name="Normal 2 3" xfId="36"/>
    <cellStyle name="Normal 2 4" xfId="29"/>
    <cellStyle name="Normal 3" xfId="2"/>
    <cellStyle name="Normal 3 2" xfId="9"/>
    <cellStyle name="Normal 3 2 2" xfId="38"/>
    <cellStyle name="Normal 3 3" xfId="14"/>
    <cellStyle name="Normal 3 3 2" xfId="30"/>
    <cellStyle name="Normal 3 4" xfId="19"/>
    <cellStyle name="Normal 3 5" xfId="23"/>
    <cellStyle name="Normal 4" xfId="4"/>
    <cellStyle name="Normal 4 2" xfId="10"/>
    <cellStyle name="Normal 4 2 2" xfId="31"/>
    <cellStyle name="Normal 4 3" xfId="15"/>
    <cellStyle name="Normal 4 4" xfId="20"/>
    <cellStyle name="Normal 4 5" xfId="24"/>
    <cellStyle name="Normal 5" xfId="6"/>
    <cellStyle name="Normal 5 2" xfId="11"/>
    <cellStyle name="Normal 5 2 2" xfId="32"/>
    <cellStyle name="Normal 5 3" xfId="16"/>
    <cellStyle name="Normal 5 4" xfId="21"/>
    <cellStyle name="Normal 5 5" xfId="25"/>
    <cellStyle name="Normal 6" xfId="7"/>
    <cellStyle name="Normal 6 2" xfId="12"/>
    <cellStyle name="Normal 6 2 2" xfId="33"/>
    <cellStyle name="Normal 6 3" xfId="17"/>
    <cellStyle name="Normal 6 4" xfId="22"/>
    <cellStyle name="Normal 6 5" xfId="26"/>
    <cellStyle name="Normal 7" xfId="8"/>
    <cellStyle name="Normal 7 2" xfId="18"/>
    <cellStyle name="Normal 8" xfId="27"/>
    <cellStyle name="Normalno 2" xfId="39"/>
    <cellStyle name="Normalno 3" xfId="40"/>
    <cellStyle name="Obično_tablica materijala 3" xfId="34"/>
    <cellStyle name="Percent 2" xfId="35"/>
    <cellStyle name="Standard_Tabelle1" xfId="4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82"/>
  <sheetViews>
    <sheetView tabSelected="1" view="pageBreakPreview" zoomScale="85" zoomScaleNormal="85" zoomScaleSheetLayoutView="85" workbookViewId="0">
      <selection activeCell="E359" sqref="E359"/>
    </sheetView>
  </sheetViews>
  <sheetFormatPr defaultColWidth="9.109375" defaultRowHeight="13.2"/>
  <cols>
    <col min="1" max="1" width="3.6640625" style="67" customWidth="1"/>
    <col min="2" max="2" width="64.21875" style="25" customWidth="1"/>
    <col min="3" max="3" width="9.6640625" style="26" customWidth="1"/>
    <col min="4" max="4" width="9.109375" style="20" customWidth="1"/>
    <col min="5" max="5" width="11.21875" style="27" customWidth="1"/>
    <col min="6" max="6" width="17.21875" style="27" customWidth="1"/>
    <col min="7" max="16384" width="9.109375" style="15"/>
  </cols>
  <sheetData>
    <row r="3" spans="2:2" ht="17.399999999999999">
      <c r="B3" s="117" t="s">
        <v>249</v>
      </c>
    </row>
    <row r="4" spans="2:2" ht="16.8">
      <c r="B4" s="118" t="s">
        <v>250</v>
      </c>
    </row>
    <row r="5" spans="2:2" ht="16.8">
      <c r="B5" s="118" t="s">
        <v>266</v>
      </c>
    </row>
    <row r="6" spans="2:2" ht="16.8">
      <c r="B6" s="118" t="s">
        <v>251</v>
      </c>
    </row>
    <row r="7" spans="2:2" ht="16.8">
      <c r="B7" s="118" t="s">
        <v>252</v>
      </c>
    </row>
    <row r="8" spans="2:2" ht="16.8">
      <c r="B8" s="118" t="s">
        <v>253</v>
      </c>
    </row>
    <row r="9" spans="2:2" ht="16.8">
      <c r="B9" s="118" t="s">
        <v>254</v>
      </c>
    </row>
    <row r="12" spans="2:2" ht="17.399999999999999">
      <c r="B12" s="117" t="s">
        <v>255</v>
      </c>
    </row>
    <row r="13" spans="2:2" ht="16.8">
      <c r="B13" s="118" t="s">
        <v>256</v>
      </c>
    </row>
    <row r="14" spans="2:2" ht="16.8">
      <c r="B14" s="118" t="s">
        <v>267</v>
      </c>
    </row>
    <row r="15" spans="2:2" ht="16.8">
      <c r="B15" s="118" t="s">
        <v>257</v>
      </c>
    </row>
    <row r="16" spans="2:2" ht="16.8">
      <c r="B16" s="118" t="s">
        <v>268</v>
      </c>
    </row>
    <row r="21" spans="2:2" ht="23.4">
      <c r="B21" s="119" t="s">
        <v>258</v>
      </c>
    </row>
    <row r="29" spans="2:2" ht="17.399999999999999">
      <c r="B29" s="118" t="s">
        <v>259</v>
      </c>
    </row>
    <row r="30" spans="2:2" ht="16.8">
      <c r="B30" s="118"/>
    </row>
    <row r="31" spans="2:2" ht="17.399999999999999">
      <c r="B31" s="118" t="s">
        <v>269</v>
      </c>
    </row>
    <row r="32" spans="2:2" ht="16.8">
      <c r="B32" s="118"/>
    </row>
    <row r="33" spans="2:2" ht="17.399999999999999">
      <c r="B33" s="118" t="s">
        <v>270</v>
      </c>
    </row>
    <row r="34" spans="2:2" ht="16.8">
      <c r="B34" s="118"/>
    </row>
    <row r="35" spans="2:2" ht="17.399999999999999">
      <c r="B35" s="118" t="s">
        <v>260</v>
      </c>
    </row>
    <row r="36" spans="2:2" ht="16.8">
      <c r="B36" s="118"/>
    </row>
    <row r="37" spans="2:2" ht="17.399999999999999">
      <c r="B37" s="117" t="s">
        <v>261</v>
      </c>
    </row>
    <row r="38" spans="2:2" ht="16.8">
      <c r="B38" s="118" t="s">
        <v>262</v>
      </c>
    </row>
    <row r="39" spans="2:2" ht="16.8">
      <c r="B39" s="118"/>
    </row>
    <row r="40" spans="2:2" ht="16.8">
      <c r="B40" s="118"/>
    </row>
    <row r="41" spans="2:2" ht="17.399999999999999">
      <c r="B41" s="117" t="s">
        <v>263</v>
      </c>
    </row>
    <row r="42" spans="2:2" ht="16.8">
      <c r="B42" s="118" t="s">
        <v>264</v>
      </c>
    </row>
    <row r="43" spans="2:2" ht="16.8">
      <c r="B43" s="118"/>
    </row>
    <row r="44" spans="2:2" ht="16.8">
      <c r="B44" s="118"/>
    </row>
    <row r="45" spans="2:2" ht="16.8">
      <c r="B45" s="120" t="s">
        <v>271</v>
      </c>
    </row>
    <row r="46" spans="2:2" ht="16.8">
      <c r="B46" s="120" t="s">
        <v>265</v>
      </c>
    </row>
    <row r="47" spans="2:2" ht="16.8">
      <c r="B47" s="120"/>
    </row>
    <row r="48" spans="2:2" ht="16.8">
      <c r="B48" s="120"/>
    </row>
    <row r="49" spans="1:6" ht="16.8">
      <c r="B49" s="120"/>
    </row>
    <row r="51" spans="1:6" ht="41.25" customHeight="1">
      <c r="A51" s="105"/>
      <c r="B51" s="105" t="s">
        <v>58</v>
      </c>
      <c r="C51" s="105"/>
      <c r="D51" s="105"/>
      <c r="E51" s="105"/>
      <c r="F51" s="105"/>
    </row>
    <row r="52" spans="1:6" ht="13.8">
      <c r="A52" s="51"/>
      <c r="B52" s="16"/>
      <c r="C52" s="17"/>
      <c r="D52" s="18"/>
      <c r="E52" s="19"/>
      <c r="F52" s="19"/>
    </row>
    <row r="53" spans="1:6" ht="48.45" customHeight="1">
      <c r="A53" s="64" t="s">
        <v>7</v>
      </c>
      <c r="B53" s="22" t="s">
        <v>0</v>
      </c>
      <c r="C53" s="23" t="s">
        <v>50</v>
      </c>
      <c r="D53" s="18" t="s">
        <v>1</v>
      </c>
      <c r="E53" s="24" t="s">
        <v>153</v>
      </c>
      <c r="F53" s="19" t="s">
        <v>231</v>
      </c>
    </row>
    <row r="54" spans="1:6" ht="17.25" customHeight="1">
      <c r="A54" s="51"/>
      <c r="B54" s="21" t="s">
        <v>32</v>
      </c>
      <c r="C54" s="17"/>
      <c r="D54" s="18"/>
      <c r="E54" s="19"/>
      <c r="F54" s="19"/>
    </row>
    <row r="55" spans="1:6" ht="16.5" customHeight="1"/>
    <row r="56" spans="1:6" ht="204" customHeight="1">
      <c r="A56" s="51" t="s">
        <v>2</v>
      </c>
      <c r="B56" s="16" t="s">
        <v>59</v>
      </c>
      <c r="C56" s="28" t="s">
        <v>30</v>
      </c>
      <c r="D56" s="29">
        <v>32</v>
      </c>
      <c r="E56" s="19"/>
      <c r="F56" s="19" t="str">
        <f>IF(E56&lt;&gt;0,IF(D56&lt;&gt;"",D56*E56,E56),"")</f>
        <v/>
      </c>
    </row>
    <row r="57" spans="1:6" ht="16.350000000000001" customHeight="1">
      <c r="A57" s="51"/>
      <c r="B57" s="16"/>
      <c r="C57" s="28"/>
      <c r="D57" s="29"/>
      <c r="E57" s="19"/>
      <c r="F57" s="19" t="str">
        <f t="shared" ref="F57:F61" si="0">IF(E57&lt;&gt;0,IF(D57&lt;&gt;"",D57*E57,E57),"")</f>
        <v/>
      </c>
    </row>
    <row r="58" spans="1:6" ht="237.6">
      <c r="A58" s="51" t="s">
        <v>3</v>
      </c>
      <c r="B58" s="16" t="s">
        <v>232</v>
      </c>
      <c r="C58" s="28" t="s">
        <v>30</v>
      </c>
      <c r="D58" s="29">
        <v>3325</v>
      </c>
      <c r="E58" s="19"/>
      <c r="F58" s="19" t="str">
        <f t="shared" si="0"/>
        <v/>
      </c>
    </row>
    <row r="59" spans="1:6" ht="16.350000000000001" customHeight="1">
      <c r="A59" s="51"/>
      <c r="B59" s="16"/>
      <c r="C59" s="28"/>
      <c r="D59" s="29"/>
      <c r="E59" s="19"/>
      <c r="F59" s="19" t="str">
        <f t="shared" si="0"/>
        <v/>
      </c>
    </row>
    <row r="60" spans="1:6" ht="39.6">
      <c r="A60" s="51" t="s">
        <v>4</v>
      </c>
      <c r="B60" s="16" t="s">
        <v>31</v>
      </c>
      <c r="C60" s="28" t="s">
        <v>30</v>
      </c>
      <c r="D60" s="29">
        <v>755</v>
      </c>
      <c r="E60" s="19"/>
      <c r="F60" s="19" t="str">
        <f t="shared" si="0"/>
        <v/>
      </c>
    </row>
    <row r="61" spans="1:6" ht="13.8">
      <c r="A61" s="51"/>
      <c r="B61" s="16"/>
      <c r="C61" s="28"/>
      <c r="D61" s="29"/>
      <c r="E61" s="19"/>
      <c r="F61" s="19" t="str">
        <f t="shared" si="0"/>
        <v/>
      </c>
    </row>
    <row r="62" spans="1:6" ht="66">
      <c r="A62" s="67" t="s">
        <v>5</v>
      </c>
      <c r="B62" s="98" t="s">
        <v>152</v>
      </c>
      <c r="C62" s="99" t="s">
        <v>36</v>
      </c>
      <c r="D62" s="62">
        <v>1</v>
      </c>
      <c r="E62" s="20"/>
      <c r="F62" s="27" t="str">
        <f>IF(E62&lt;&gt;0,IF(D62&lt;&gt;"",D62*E62,E62),"")</f>
        <v/>
      </c>
    </row>
    <row r="63" spans="1:6">
      <c r="B63" s="98" t="s">
        <v>151</v>
      </c>
      <c r="C63" s="99"/>
      <c r="D63" s="62"/>
      <c r="E63" s="20"/>
    </row>
    <row r="64" spans="1:6">
      <c r="B64" s="15"/>
      <c r="C64" s="99"/>
      <c r="D64" s="62"/>
      <c r="E64" s="20"/>
    </row>
    <row r="65" spans="1:6" ht="123" customHeight="1">
      <c r="A65" s="51" t="s">
        <v>11</v>
      </c>
      <c r="B65" s="30" t="s">
        <v>101</v>
      </c>
      <c r="C65" s="31" t="s">
        <v>93</v>
      </c>
      <c r="D65" s="29">
        <v>2400</v>
      </c>
      <c r="E65" s="18"/>
      <c r="F65" s="19" t="str">
        <f t="shared" ref="F65" si="1">IF(E65&lt;&gt;0,IF(D65&lt;&gt;"",D65*E65,E65),"")</f>
        <v/>
      </c>
    </row>
    <row r="66" spans="1:6" ht="10.5" customHeight="1">
      <c r="A66" s="51"/>
      <c r="B66" s="30"/>
      <c r="C66" s="31"/>
      <c r="D66" s="29"/>
      <c r="E66" s="18"/>
      <c r="F66" s="19"/>
    </row>
    <row r="67" spans="1:6" ht="181.05" customHeight="1">
      <c r="A67" s="51" t="s">
        <v>12</v>
      </c>
      <c r="B67" s="30" t="s">
        <v>38</v>
      </c>
      <c r="C67" s="28" t="s">
        <v>36</v>
      </c>
      <c r="D67" s="29">
        <v>1</v>
      </c>
      <c r="E67" s="19"/>
      <c r="F67" s="19" t="str">
        <f>IF(E67&lt;&gt;0,IF(D67&lt;&gt;"",D67*E67,E67),"")</f>
        <v/>
      </c>
    </row>
    <row r="68" spans="1:6" ht="13.8">
      <c r="A68" s="51"/>
      <c r="B68" s="30"/>
      <c r="C68" s="28"/>
      <c r="D68" s="29"/>
      <c r="E68" s="19"/>
      <c r="F68" s="19"/>
    </row>
    <row r="69" spans="1:6" ht="100.5" customHeight="1">
      <c r="A69" s="51" t="s">
        <v>28</v>
      </c>
      <c r="B69" s="16" t="s">
        <v>34</v>
      </c>
      <c r="C69" s="28" t="s">
        <v>36</v>
      </c>
      <c r="D69" s="29">
        <v>1</v>
      </c>
      <c r="E69" s="18"/>
      <c r="F69" s="19" t="str">
        <f>IF(E69&lt;&gt;0,IF(D69&lt;&gt;"",D69*E69,E69),"")</f>
        <v/>
      </c>
    </row>
    <row r="70" spans="1:6" ht="28.35" customHeight="1">
      <c r="A70" s="51"/>
      <c r="B70" s="16"/>
      <c r="C70" s="28"/>
      <c r="D70" s="29"/>
      <c r="E70" s="18"/>
      <c r="F70" s="19" t="str">
        <f t="shared" ref="F70:F71" si="2">IF(E70&lt;&gt;0,IF(D70&lt;&gt;"",D70*E70,E70),"")</f>
        <v/>
      </c>
    </row>
    <row r="71" spans="1:6" ht="201" customHeight="1">
      <c r="A71" s="79" t="s">
        <v>42</v>
      </c>
      <c r="B71" s="71" t="s">
        <v>102</v>
      </c>
      <c r="C71" s="80" t="s">
        <v>36</v>
      </c>
      <c r="D71" s="82">
        <v>1</v>
      </c>
      <c r="E71" s="81"/>
      <c r="F71" s="19" t="str">
        <f t="shared" si="2"/>
        <v/>
      </c>
    </row>
    <row r="72" spans="1:6" ht="13.8">
      <c r="A72" s="79"/>
      <c r="B72" s="71"/>
      <c r="C72" s="80"/>
      <c r="D72" s="82"/>
      <c r="E72" s="81"/>
      <c r="F72" s="81"/>
    </row>
    <row r="73" spans="1:6" ht="16.350000000000001" customHeight="1">
      <c r="A73" s="51"/>
      <c r="B73" s="21" t="s">
        <v>240</v>
      </c>
      <c r="C73" s="32"/>
      <c r="D73" s="33"/>
      <c r="E73" s="34"/>
      <c r="F73" s="34">
        <f>SUM(F56:F72)</f>
        <v>0</v>
      </c>
    </row>
    <row r="74" spans="1:6" ht="16.350000000000001" customHeight="1">
      <c r="A74" s="51"/>
      <c r="B74" s="16"/>
      <c r="C74" s="17"/>
      <c r="D74" s="18"/>
      <c r="E74" s="19"/>
      <c r="F74" s="19"/>
    </row>
    <row r="75" spans="1:6" ht="16.5" customHeight="1">
      <c r="A75" s="51"/>
      <c r="B75" s="21" t="s">
        <v>33</v>
      </c>
      <c r="C75" s="17"/>
      <c r="D75" s="18"/>
      <c r="E75" s="19"/>
      <c r="F75" s="19"/>
    </row>
    <row r="77" spans="1:6" ht="111" customHeight="1">
      <c r="A77" s="65" t="s">
        <v>2</v>
      </c>
      <c r="B77" s="16" t="s">
        <v>60</v>
      </c>
      <c r="C77" s="17"/>
      <c r="D77" s="18"/>
      <c r="E77" s="19"/>
      <c r="F77" s="19" t="str">
        <f t="shared" ref="F77:F87" si="3">IF(E77&lt;&gt;0,IF(D77&lt;&gt;"",D77*E77,E77),"")</f>
        <v/>
      </c>
    </row>
    <row r="78" spans="1:6" ht="13.8">
      <c r="A78" s="51"/>
      <c r="B78" s="30" t="s">
        <v>53</v>
      </c>
      <c r="C78" s="17" t="s">
        <v>29</v>
      </c>
      <c r="D78" s="29">
        <v>4</v>
      </c>
      <c r="E78" s="18"/>
      <c r="F78" s="19" t="str">
        <f t="shared" si="3"/>
        <v/>
      </c>
    </row>
    <row r="79" spans="1:6" ht="13.8">
      <c r="A79" s="51"/>
      <c r="B79" s="30" t="s">
        <v>45</v>
      </c>
      <c r="C79" s="17" t="s">
        <v>29</v>
      </c>
      <c r="D79" s="29">
        <v>3</v>
      </c>
      <c r="E79" s="18"/>
      <c r="F79" s="19" t="str">
        <f t="shared" si="3"/>
        <v/>
      </c>
    </row>
    <row r="80" spans="1:6" ht="13.8">
      <c r="A80" s="51"/>
      <c r="B80" s="30" t="s">
        <v>6</v>
      </c>
      <c r="C80" s="17" t="s">
        <v>29</v>
      </c>
      <c r="D80" s="29">
        <v>39</v>
      </c>
      <c r="E80" s="18"/>
      <c r="F80" s="19" t="str">
        <f t="shared" si="3"/>
        <v/>
      </c>
    </row>
    <row r="81" spans="1:6" ht="13.8">
      <c r="A81" s="51"/>
      <c r="B81" s="30" t="s">
        <v>43</v>
      </c>
      <c r="C81" s="17" t="s">
        <v>29</v>
      </c>
      <c r="D81" s="29">
        <v>2</v>
      </c>
      <c r="E81" s="18"/>
      <c r="F81" s="19" t="str">
        <f t="shared" si="3"/>
        <v/>
      </c>
    </row>
    <row r="82" spans="1:6" ht="13.8">
      <c r="A82" s="51"/>
      <c r="B82" s="30" t="s">
        <v>61</v>
      </c>
      <c r="C82" s="17" t="s">
        <v>29</v>
      </c>
      <c r="D82" s="29">
        <v>44</v>
      </c>
      <c r="E82" s="18"/>
      <c r="F82" s="19" t="str">
        <f t="shared" si="3"/>
        <v/>
      </c>
    </row>
    <row r="83" spans="1:6" ht="16.350000000000001" customHeight="1">
      <c r="A83" s="51"/>
      <c r="B83" s="30" t="s">
        <v>70</v>
      </c>
      <c r="C83" s="17" t="s">
        <v>29</v>
      </c>
      <c r="D83" s="29">
        <v>12</v>
      </c>
      <c r="E83" s="18"/>
      <c r="F83" s="19" t="str">
        <f>IF(E83&lt;&gt;0,IF(D83&lt;&gt;"",D83*E83,E83),"")</f>
        <v/>
      </c>
    </row>
    <row r="84" spans="1:6" ht="16.350000000000001" customHeight="1">
      <c r="A84" s="51"/>
      <c r="B84" s="30"/>
      <c r="C84" s="35"/>
      <c r="D84" s="29"/>
      <c r="E84" s="19"/>
      <c r="F84" s="19"/>
    </row>
    <row r="85" spans="1:6" ht="105" customHeight="1">
      <c r="A85" s="51" t="s">
        <v>3</v>
      </c>
      <c r="B85" s="7" t="s">
        <v>80</v>
      </c>
      <c r="C85" s="17" t="s">
        <v>10</v>
      </c>
      <c r="D85" s="29">
        <v>140</v>
      </c>
      <c r="E85" s="8"/>
      <c r="F85" s="19" t="str">
        <f t="shared" si="3"/>
        <v/>
      </c>
    </row>
    <row r="86" spans="1:6" ht="16.350000000000001" customHeight="1">
      <c r="A86" s="51"/>
      <c r="B86" s="16"/>
      <c r="C86" s="35"/>
      <c r="D86" s="29"/>
      <c r="E86" s="19"/>
      <c r="F86" s="19" t="str">
        <f t="shared" si="3"/>
        <v/>
      </c>
    </row>
    <row r="87" spans="1:6" s="37" customFormat="1" ht="52.8">
      <c r="A87" s="65" t="s">
        <v>4</v>
      </c>
      <c r="B87" s="9" t="s">
        <v>47</v>
      </c>
      <c r="C87" s="35" t="s">
        <v>10</v>
      </c>
      <c r="D87" s="29">
        <v>90</v>
      </c>
      <c r="E87" s="8"/>
      <c r="F87" s="18" t="str">
        <f t="shared" si="3"/>
        <v/>
      </c>
    </row>
    <row r="88" spans="1:6" ht="13.8">
      <c r="A88" s="51"/>
      <c r="B88" s="7"/>
      <c r="C88" s="17"/>
      <c r="D88" s="29"/>
      <c r="E88" s="8"/>
      <c r="F88" s="19"/>
    </row>
    <row r="89" spans="1:6" ht="52.8">
      <c r="A89" s="51" t="s">
        <v>5</v>
      </c>
      <c r="B89" s="7" t="s">
        <v>46</v>
      </c>
      <c r="C89" s="17" t="s">
        <v>10</v>
      </c>
      <c r="D89" s="29">
        <v>480</v>
      </c>
      <c r="E89" s="8"/>
      <c r="F89" s="19" t="str">
        <f>IF(E89&lt;&gt;0,IF(D89&lt;&gt;"",D89*E89,E89),"")</f>
        <v/>
      </c>
    </row>
    <row r="90" spans="1:6" ht="16.350000000000001" customHeight="1">
      <c r="A90" s="51"/>
      <c r="B90" s="7"/>
      <c r="C90" s="17"/>
      <c r="D90" s="29"/>
      <c r="E90" s="8"/>
      <c r="F90" s="19" t="str">
        <f>IF(E90&lt;&gt;0,IF(D90&lt;&gt;"",D90*E90,E90),"")</f>
        <v/>
      </c>
    </row>
    <row r="91" spans="1:6" ht="13.8">
      <c r="A91" s="7"/>
      <c r="B91" s="7"/>
      <c r="C91" s="17"/>
      <c r="D91" s="29"/>
      <c r="E91" s="19"/>
      <c r="F91" s="19"/>
    </row>
    <row r="92" spans="1:6" s="37" customFormat="1" ht="130.5" customHeight="1">
      <c r="A92" s="7" t="s">
        <v>11</v>
      </c>
      <c r="B92" s="7" t="s">
        <v>62</v>
      </c>
      <c r="C92" s="35"/>
      <c r="D92" s="29"/>
      <c r="E92" s="10"/>
      <c r="F92" s="18"/>
    </row>
    <row r="93" spans="1:6" s="36" customFormat="1" ht="18.75" customHeight="1">
      <c r="A93" s="7"/>
      <c r="B93" s="11" t="s">
        <v>129</v>
      </c>
      <c r="C93" s="35" t="s">
        <v>29</v>
      </c>
      <c r="D93" s="29">
        <v>17</v>
      </c>
      <c r="E93" s="12"/>
      <c r="F93" s="18" t="str">
        <f t="shared" ref="F93:F107" si="4">IF(E93&lt;&gt;0,IF(D93&lt;&gt;"",D93*E93,E93),"")</f>
        <v/>
      </c>
    </row>
    <row r="94" spans="1:6" s="36" customFormat="1" ht="16.5" customHeight="1">
      <c r="A94" s="7"/>
      <c r="B94" s="11" t="s">
        <v>130</v>
      </c>
      <c r="C94" s="35" t="s">
        <v>29</v>
      </c>
      <c r="D94" s="29">
        <v>1</v>
      </c>
      <c r="E94" s="12"/>
      <c r="F94" s="18" t="str">
        <f t="shared" si="4"/>
        <v/>
      </c>
    </row>
    <row r="95" spans="1:6" s="36" customFormat="1" ht="16.5" customHeight="1">
      <c r="A95" s="7"/>
      <c r="B95" s="11" t="s">
        <v>64</v>
      </c>
      <c r="C95" s="35" t="s">
        <v>29</v>
      </c>
      <c r="D95" s="29">
        <v>4</v>
      </c>
      <c r="E95" s="12"/>
      <c r="F95" s="18" t="str">
        <f t="shared" si="4"/>
        <v/>
      </c>
    </row>
    <row r="96" spans="1:6" s="36" customFormat="1" ht="16.5" customHeight="1">
      <c r="A96" s="7"/>
      <c r="B96" s="11" t="s">
        <v>63</v>
      </c>
      <c r="C96" s="35" t="s">
        <v>29</v>
      </c>
      <c r="D96" s="29">
        <v>13</v>
      </c>
      <c r="E96" s="12"/>
      <c r="F96" s="18" t="str">
        <f t="shared" si="4"/>
        <v/>
      </c>
    </row>
    <row r="97" spans="1:6" s="36" customFormat="1" ht="17.25" customHeight="1">
      <c r="A97" s="7"/>
      <c r="B97" s="11" t="s">
        <v>131</v>
      </c>
      <c r="C97" s="35" t="s">
        <v>29</v>
      </c>
      <c r="D97" s="29">
        <v>3</v>
      </c>
      <c r="E97" s="12"/>
      <c r="F97" s="18" t="str">
        <f t="shared" si="4"/>
        <v/>
      </c>
    </row>
    <row r="98" spans="1:6" s="36" customFormat="1" ht="17.25" customHeight="1">
      <c r="A98" s="7"/>
      <c r="B98" s="11" t="s">
        <v>132</v>
      </c>
      <c r="C98" s="35" t="s">
        <v>29</v>
      </c>
      <c r="D98" s="29">
        <v>1</v>
      </c>
      <c r="E98" s="12"/>
      <c r="F98" s="18" t="str">
        <f>IF(E98&lt;&gt;0,IF(D98&lt;&gt;"",D98*E98,E98),"")</f>
        <v/>
      </c>
    </row>
    <row r="99" spans="1:6" s="36" customFormat="1" ht="23.1" customHeight="1">
      <c r="A99" s="7"/>
      <c r="B99" s="11" t="s">
        <v>133</v>
      </c>
      <c r="C99" s="35" t="s">
        <v>29</v>
      </c>
      <c r="D99" s="29">
        <v>1</v>
      </c>
      <c r="E99" s="12"/>
      <c r="F99" s="18" t="str">
        <f>IF(E99&lt;&gt;0,IF(D99&lt;&gt;"",D99*E99,E99),"")</f>
        <v/>
      </c>
    </row>
    <row r="100" spans="1:6" s="36" customFormat="1" ht="30.45" customHeight="1">
      <c r="A100" s="7"/>
      <c r="B100" s="11" t="s">
        <v>69</v>
      </c>
      <c r="C100" s="35" t="s">
        <v>29</v>
      </c>
      <c r="D100" s="29">
        <v>1</v>
      </c>
      <c r="E100" s="12"/>
      <c r="F100" s="18" t="str">
        <f t="shared" si="4"/>
        <v/>
      </c>
    </row>
    <row r="101" spans="1:6" s="36" customFormat="1" ht="17.25" customHeight="1">
      <c r="A101" s="7"/>
      <c r="B101" s="11" t="s">
        <v>134</v>
      </c>
      <c r="C101" s="35" t="s">
        <v>29</v>
      </c>
      <c r="D101" s="29">
        <v>2</v>
      </c>
      <c r="E101" s="12"/>
      <c r="F101" s="18" t="str">
        <f t="shared" si="4"/>
        <v/>
      </c>
    </row>
    <row r="102" spans="1:6" s="36" customFormat="1" ht="15.75" customHeight="1">
      <c r="A102" s="7"/>
      <c r="B102" s="11" t="s">
        <v>135</v>
      </c>
      <c r="C102" s="35" t="str">
        <f>C208</f>
        <v>kom</v>
      </c>
      <c r="D102" s="29">
        <v>2</v>
      </c>
      <c r="E102" s="12"/>
      <c r="F102" s="18" t="str">
        <f t="shared" si="4"/>
        <v/>
      </c>
    </row>
    <row r="103" spans="1:6" s="36" customFormat="1" ht="17.25" customHeight="1">
      <c r="A103" s="7"/>
      <c r="B103" s="11" t="s">
        <v>65</v>
      </c>
      <c r="C103" s="35" t="s">
        <v>29</v>
      </c>
      <c r="D103" s="29">
        <v>9</v>
      </c>
      <c r="E103" s="12"/>
      <c r="F103" s="18" t="str">
        <f t="shared" si="4"/>
        <v/>
      </c>
    </row>
    <row r="104" spans="1:6" s="36" customFormat="1" ht="17.25" customHeight="1">
      <c r="A104" s="7"/>
      <c r="B104" s="11" t="s">
        <v>66</v>
      </c>
      <c r="C104" s="35" t="s">
        <v>29</v>
      </c>
      <c r="D104" s="29">
        <v>16</v>
      </c>
      <c r="E104" s="12"/>
      <c r="F104" s="18" t="str">
        <f t="shared" si="4"/>
        <v/>
      </c>
    </row>
    <row r="105" spans="1:6" s="36" customFormat="1" ht="17.25" customHeight="1">
      <c r="A105" s="7"/>
      <c r="B105" s="11" t="s">
        <v>67</v>
      </c>
      <c r="C105" s="35" t="s">
        <v>29</v>
      </c>
      <c r="D105" s="29">
        <v>5</v>
      </c>
      <c r="E105" s="12"/>
      <c r="F105" s="18" t="str">
        <f t="shared" si="4"/>
        <v/>
      </c>
    </row>
    <row r="106" spans="1:6" s="36" customFormat="1" ht="31.35" customHeight="1">
      <c r="A106" s="7"/>
      <c r="B106" s="11" t="s">
        <v>68</v>
      </c>
      <c r="C106" s="35" t="s">
        <v>29</v>
      </c>
      <c r="D106" s="29">
        <v>1</v>
      </c>
      <c r="E106" s="12"/>
      <c r="F106" s="18" t="str">
        <f t="shared" si="4"/>
        <v/>
      </c>
    </row>
    <row r="107" spans="1:6" s="36" customFormat="1" ht="17.25" customHeight="1">
      <c r="A107" s="7"/>
      <c r="B107" s="11" t="s">
        <v>136</v>
      </c>
      <c r="C107" s="35" t="s">
        <v>29</v>
      </c>
      <c r="D107" s="29">
        <v>2</v>
      </c>
      <c r="E107" s="12"/>
      <c r="F107" s="18" t="str">
        <f t="shared" si="4"/>
        <v/>
      </c>
    </row>
    <row r="108" spans="1:6" ht="13.8">
      <c r="A108" s="7"/>
      <c r="B108" s="7"/>
      <c r="C108" s="17"/>
      <c r="D108" s="29"/>
      <c r="E108" s="12"/>
      <c r="F108" s="19"/>
    </row>
    <row r="109" spans="1:6" ht="78.900000000000006" customHeight="1">
      <c r="A109" s="65" t="s">
        <v>12</v>
      </c>
      <c r="B109" s="7" t="s">
        <v>112</v>
      </c>
      <c r="C109" s="17" t="s">
        <v>36</v>
      </c>
      <c r="D109" s="29">
        <v>4</v>
      </c>
      <c r="E109" s="8"/>
      <c r="F109" s="18" t="str">
        <f>IF(E109&lt;&gt;0,IF(D109&lt;&gt;"",D109*E109,E109),"")</f>
        <v/>
      </c>
    </row>
    <row r="110" spans="1:6" ht="13.8">
      <c r="A110" s="65"/>
      <c r="B110" s="7"/>
      <c r="C110" s="17"/>
      <c r="D110" s="29"/>
      <c r="E110" s="8"/>
      <c r="F110" s="18"/>
    </row>
    <row r="111" spans="1:6" ht="82.95" customHeight="1">
      <c r="A111" s="65" t="s">
        <v>28</v>
      </c>
      <c r="B111" s="7" t="s">
        <v>219</v>
      </c>
      <c r="C111" s="17" t="s">
        <v>93</v>
      </c>
      <c r="D111" s="29">
        <v>60</v>
      </c>
      <c r="E111" s="8"/>
      <c r="F111" s="18" t="str">
        <f>IF(E111&lt;&gt;0,IF(D111&lt;&gt;"",D111*E111,E111),"")</f>
        <v/>
      </c>
    </row>
    <row r="112" spans="1:6" ht="13.8">
      <c r="A112" s="65"/>
      <c r="B112" s="7"/>
      <c r="C112" s="17"/>
      <c r="D112" s="29"/>
      <c r="E112" s="8"/>
      <c r="F112" s="18"/>
    </row>
    <row r="113" spans="1:6" ht="66">
      <c r="A113" s="65" t="s">
        <v>42</v>
      </c>
      <c r="B113" s="7" t="s">
        <v>217</v>
      </c>
      <c r="C113" s="17" t="s">
        <v>218</v>
      </c>
      <c r="D113" s="29">
        <v>4</v>
      </c>
      <c r="E113" s="8"/>
      <c r="F113" s="18" t="str">
        <f>IF(E113&lt;&gt;0,IF(D113&lt;&gt;"",D113*E113,E113),"")</f>
        <v/>
      </c>
    </row>
    <row r="114" spans="1:6" ht="13.8">
      <c r="A114" s="65"/>
      <c r="B114" s="7"/>
      <c r="C114" s="17"/>
      <c r="D114" s="29"/>
      <c r="E114" s="8"/>
      <c r="F114" s="18"/>
    </row>
    <row r="115" spans="1:6" ht="112.5" customHeight="1">
      <c r="A115" s="65" t="s">
        <v>44</v>
      </c>
      <c r="B115" s="7" t="s">
        <v>224</v>
      </c>
      <c r="C115" s="17" t="s">
        <v>93</v>
      </c>
      <c r="D115" s="29">
        <v>20</v>
      </c>
      <c r="E115" s="8"/>
      <c r="F115" s="18" t="str">
        <f t="shared" ref="F115" si="5">IF(E115&lt;&gt;0,IF(D115&lt;&gt;"",D115*E115,E115),"")</f>
        <v/>
      </c>
    </row>
    <row r="116" spans="1:6" ht="16.350000000000001" customHeight="1">
      <c r="A116" s="51"/>
      <c r="B116" s="21" t="s">
        <v>241</v>
      </c>
      <c r="C116" s="32"/>
      <c r="D116" s="33"/>
      <c r="E116" s="34"/>
      <c r="F116" s="34">
        <f>SUM(F77:F115)</f>
        <v>0</v>
      </c>
    </row>
    <row r="117" spans="1:6" ht="13.8">
      <c r="A117" s="51"/>
      <c r="B117" s="38"/>
      <c r="C117" s="32"/>
      <c r="D117" s="33"/>
      <c r="E117" s="34"/>
      <c r="F117" s="34"/>
    </row>
    <row r="118" spans="1:6" ht="17.25" customHeight="1">
      <c r="A118" s="94"/>
      <c r="B118" s="21" t="s">
        <v>138</v>
      </c>
      <c r="C118" s="17"/>
      <c r="D118" s="18"/>
      <c r="E118" s="19"/>
      <c r="F118" s="19"/>
    </row>
    <row r="120" spans="1:6" ht="120.75" customHeight="1">
      <c r="A120" s="55" t="s">
        <v>2</v>
      </c>
      <c r="B120" s="16" t="s">
        <v>100</v>
      </c>
      <c r="C120" s="17" t="s">
        <v>30</v>
      </c>
      <c r="D120" s="29">
        <v>170</v>
      </c>
      <c r="E120" s="40"/>
      <c r="F120" s="19" t="str">
        <f t="shared" ref="F120:F166" si="6">IF(E120&lt;&gt;0,IF(D120&lt;&gt;"",D120*E120,E120),"")</f>
        <v/>
      </c>
    </row>
    <row r="121" spans="1:6" ht="18" customHeight="1">
      <c r="A121" s="55"/>
      <c r="B121" s="16"/>
      <c r="C121" s="17"/>
      <c r="D121" s="29"/>
      <c r="E121" s="40"/>
      <c r="F121" s="19" t="str">
        <f t="shared" si="6"/>
        <v/>
      </c>
    </row>
    <row r="122" spans="1:6" ht="180.45" customHeight="1">
      <c r="A122" s="66" t="s">
        <v>3</v>
      </c>
      <c r="B122" s="75" t="s">
        <v>103</v>
      </c>
      <c r="C122" s="84" t="s">
        <v>30</v>
      </c>
      <c r="D122" s="83">
        <v>280</v>
      </c>
      <c r="E122" s="83"/>
      <c r="F122" s="19" t="str">
        <f t="shared" si="6"/>
        <v/>
      </c>
    </row>
    <row r="123" spans="1:6" ht="17.55" customHeight="1">
      <c r="A123" s="66"/>
      <c r="B123" s="75"/>
      <c r="C123" s="84"/>
      <c r="D123" s="83"/>
      <c r="E123" s="83"/>
      <c r="F123" s="19" t="str">
        <f t="shared" si="6"/>
        <v/>
      </c>
    </row>
    <row r="124" spans="1:6" ht="48.9" customHeight="1">
      <c r="A124" s="66" t="s">
        <v>4</v>
      </c>
      <c r="B124" s="71" t="s">
        <v>95</v>
      </c>
      <c r="C124" s="84" t="s">
        <v>30</v>
      </c>
      <c r="D124" s="83">
        <v>230</v>
      </c>
      <c r="E124" s="83"/>
      <c r="F124" s="19" t="str">
        <f t="shared" si="6"/>
        <v/>
      </c>
    </row>
    <row r="125" spans="1:6" ht="17.25" customHeight="1">
      <c r="A125" s="66"/>
      <c r="B125" s="71"/>
      <c r="C125" s="84"/>
      <c r="D125" s="83"/>
      <c r="E125" s="83"/>
      <c r="F125" s="19" t="str">
        <f t="shared" si="6"/>
        <v/>
      </c>
    </row>
    <row r="126" spans="1:6" ht="54.45" customHeight="1">
      <c r="A126" s="66" t="s">
        <v>5</v>
      </c>
      <c r="B126" s="71" t="s">
        <v>96</v>
      </c>
      <c r="C126" s="84" t="s">
        <v>94</v>
      </c>
      <c r="D126" s="83">
        <v>100</v>
      </c>
      <c r="E126" s="83"/>
      <c r="F126" s="19" t="str">
        <f t="shared" si="6"/>
        <v/>
      </c>
    </row>
    <row r="127" spans="1:6" ht="17.55" customHeight="1">
      <c r="A127" s="66"/>
      <c r="B127" s="71"/>
      <c r="C127" s="84"/>
      <c r="D127" s="83"/>
      <c r="E127" s="83"/>
      <c r="F127" s="19" t="str">
        <f t="shared" si="6"/>
        <v/>
      </c>
    </row>
    <row r="128" spans="1:6" ht="68.55" customHeight="1">
      <c r="A128" s="66" t="s">
        <v>11</v>
      </c>
      <c r="B128" s="71" t="s">
        <v>97</v>
      </c>
      <c r="C128" s="84" t="s">
        <v>94</v>
      </c>
      <c r="D128" s="83">
        <v>100</v>
      </c>
      <c r="E128" s="83"/>
      <c r="F128" s="19" t="str">
        <f t="shared" si="6"/>
        <v/>
      </c>
    </row>
    <row r="129" spans="1:6" ht="17.25" customHeight="1">
      <c r="A129" s="66"/>
      <c r="B129" s="71"/>
      <c r="C129" s="84"/>
      <c r="D129" s="83"/>
      <c r="E129" s="83"/>
      <c r="F129" s="19" t="str">
        <f t="shared" si="6"/>
        <v/>
      </c>
    </row>
    <row r="130" spans="1:6" ht="254.1" customHeight="1">
      <c r="A130" s="55" t="s">
        <v>12</v>
      </c>
      <c r="B130" s="16" t="s">
        <v>104</v>
      </c>
      <c r="C130" s="17"/>
      <c r="D130" s="29"/>
      <c r="E130" s="40"/>
      <c r="F130" s="19" t="str">
        <f t="shared" si="6"/>
        <v/>
      </c>
    </row>
    <row r="131" spans="1:6" s="36" customFormat="1" ht="18" customHeight="1">
      <c r="A131" s="47"/>
      <c r="B131" s="41" t="s">
        <v>71</v>
      </c>
      <c r="C131" s="35" t="s">
        <v>10</v>
      </c>
      <c r="D131" s="29">
        <v>182</v>
      </c>
      <c r="E131" s="29"/>
      <c r="F131" s="19" t="str">
        <f t="shared" si="6"/>
        <v/>
      </c>
    </row>
    <row r="132" spans="1:6" s="36" customFormat="1" ht="18" customHeight="1">
      <c r="A132" s="47"/>
      <c r="B132" s="41" t="s">
        <v>54</v>
      </c>
      <c r="C132" s="17" t="s">
        <v>30</v>
      </c>
      <c r="D132" s="29">
        <v>40</v>
      </c>
      <c r="E132" s="29"/>
      <c r="F132" s="19" t="str">
        <f t="shared" si="6"/>
        <v/>
      </c>
    </row>
    <row r="133" spans="1:6" s="36" customFormat="1" ht="18" customHeight="1">
      <c r="A133" s="47"/>
      <c r="B133" s="42" t="s">
        <v>72</v>
      </c>
      <c r="C133" s="17" t="s">
        <v>30</v>
      </c>
      <c r="D133" s="29">
        <v>82</v>
      </c>
      <c r="E133" s="29"/>
      <c r="F133" s="19" t="str">
        <f t="shared" si="6"/>
        <v/>
      </c>
    </row>
    <row r="134" spans="1:6" s="36" customFormat="1" ht="18" customHeight="1">
      <c r="A134" s="47"/>
      <c r="B134" s="42" t="s">
        <v>73</v>
      </c>
      <c r="C134" s="17" t="s">
        <v>30</v>
      </c>
      <c r="D134" s="29">
        <v>220</v>
      </c>
      <c r="E134" s="29"/>
      <c r="F134" s="19" t="str">
        <f t="shared" si="6"/>
        <v/>
      </c>
    </row>
    <row r="135" spans="1:6" s="36" customFormat="1" ht="18" customHeight="1">
      <c r="A135" s="47"/>
      <c r="B135" s="42"/>
      <c r="C135" s="17"/>
      <c r="D135" s="29"/>
      <c r="E135" s="29"/>
      <c r="F135" s="19" t="str">
        <f t="shared" si="6"/>
        <v/>
      </c>
    </row>
    <row r="136" spans="1:6" ht="13.5" customHeight="1">
      <c r="A136" s="55"/>
      <c r="B136" s="16"/>
      <c r="C136" s="17"/>
      <c r="D136" s="29"/>
      <c r="E136" s="40"/>
      <c r="F136" s="19" t="str">
        <f t="shared" si="6"/>
        <v/>
      </c>
    </row>
    <row r="137" spans="1:6" s="44" customFormat="1" ht="184.8">
      <c r="A137" s="95" t="s">
        <v>28</v>
      </c>
      <c r="B137" s="43" t="s">
        <v>76</v>
      </c>
      <c r="C137" s="28"/>
      <c r="D137" s="29"/>
      <c r="E137" s="40"/>
      <c r="F137" s="19" t="str">
        <f t="shared" si="6"/>
        <v/>
      </c>
    </row>
    <row r="138" spans="1:6" s="44" customFormat="1" ht="119.25" customHeight="1">
      <c r="A138" s="95"/>
      <c r="B138" s="43" t="s">
        <v>56</v>
      </c>
      <c r="C138" s="28"/>
      <c r="D138" s="29"/>
      <c r="E138" s="40"/>
      <c r="F138" s="19" t="str">
        <f t="shared" si="6"/>
        <v/>
      </c>
    </row>
    <row r="139" spans="1:6" s="44" customFormat="1" ht="125.25" customHeight="1">
      <c r="A139" s="95"/>
      <c r="B139" s="16" t="s">
        <v>37</v>
      </c>
      <c r="C139" s="28"/>
      <c r="D139" s="29"/>
      <c r="E139" s="40"/>
      <c r="F139" s="19" t="str">
        <f t="shared" si="6"/>
        <v/>
      </c>
    </row>
    <row r="140" spans="1:6" s="44" customFormat="1" ht="145.19999999999999">
      <c r="A140" s="95"/>
      <c r="B140" s="16" t="s">
        <v>74</v>
      </c>
      <c r="C140" s="28"/>
      <c r="D140" s="29"/>
      <c r="E140" s="40"/>
      <c r="F140" s="19" t="str">
        <f t="shared" si="6"/>
        <v/>
      </c>
    </row>
    <row r="141" spans="1:6" s="44" customFormat="1" ht="28.5" customHeight="1">
      <c r="A141" s="95"/>
      <c r="B141" s="22" t="s">
        <v>105</v>
      </c>
      <c r="C141" s="17" t="s">
        <v>30</v>
      </c>
      <c r="D141" s="29">
        <v>325</v>
      </c>
      <c r="E141" s="40"/>
      <c r="F141" s="19" t="str">
        <f t="shared" si="6"/>
        <v/>
      </c>
    </row>
    <row r="142" spans="1:6" s="44" customFormat="1" ht="28.5" customHeight="1">
      <c r="A142" s="95"/>
      <c r="B142" s="22" t="s">
        <v>106</v>
      </c>
      <c r="C142" s="17" t="s">
        <v>30</v>
      </c>
      <c r="D142" s="29">
        <v>125</v>
      </c>
      <c r="E142" s="40"/>
      <c r="F142" s="19" t="str">
        <f t="shared" si="6"/>
        <v/>
      </c>
    </row>
    <row r="143" spans="1:6" ht="16.5" customHeight="1">
      <c r="A143" s="51"/>
      <c r="B143" s="22" t="s">
        <v>77</v>
      </c>
      <c r="C143" s="17" t="s">
        <v>30</v>
      </c>
      <c r="D143" s="29">
        <v>2290</v>
      </c>
      <c r="E143" s="40"/>
      <c r="F143" s="19" t="str">
        <f t="shared" si="6"/>
        <v/>
      </c>
    </row>
    <row r="144" spans="1:6" ht="26.4">
      <c r="A144" s="51"/>
      <c r="B144" s="22" t="s">
        <v>107</v>
      </c>
      <c r="C144" s="17" t="s">
        <v>30</v>
      </c>
      <c r="D144" s="29">
        <v>330</v>
      </c>
      <c r="E144" s="40"/>
      <c r="F144" s="19" t="str">
        <f t="shared" si="6"/>
        <v/>
      </c>
    </row>
    <row r="145" spans="1:6" ht="13.8">
      <c r="A145" s="51"/>
      <c r="B145" s="22" t="s">
        <v>78</v>
      </c>
      <c r="C145" s="17" t="s">
        <v>30</v>
      </c>
      <c r="D145" s="29">
        <v>325</v>
      </c>
      <c r="E145" s="40"/>
      <c r="F145" s="19" t="str">
        <f t="shared" si="6"/>
        <v/>
      </c>
    </row>
    <row r="146" spans="1:6" ht="13.8">
      <c r="A146" s="51"/>
      <c r="B146" s="45" t="s">
        <v>75</v>
      </c>
      <c r="C146" s="17" t="s">
        <v>10</v>
      </c>
      <c r="D146" s="29">
        <v>1800</v>
      </c>
      <c r="E146" s="40"/>
      <c r="F146" s="19" t="str">
        <f t="shared" si="6"/>
        <v/>
      </c>
    </row>
    <row r="147" spans="1:6" ht="15.75" customHeight="1">
      <c r="A147" s="51"/>
      <c r="B147" s="16"/>
      <c r="C147" s="17"/>
      <c r="D147" s="29"/>
      <c r="E147" s="40"/>
      <c r="F147" s="19" t="str">
        <f t="shared" si="6"/>
        <v/>
      </c>
    </row>
    <row r="148" spans="1:6" ht="145.19999999999999">
      <c r="A148" s="51" t="s">
        <v>42</v>
      </c>
      <c r="B148" s="30" t="s">
        <v>118</v>
      </c>
      <c r="C148" s="35" t="s">
        <v>30</v>
      </c>
      <c r="D148" s="29">
        <f>D141+D142+D143+D144*2+D145</f>
        <v>3725</v>
      </c>
      <c r="E148" s="19"/>
      <c r="F148" s="19" t="str">
        <f t="shared" si="6"/>
        <v/>
      </c>
    </row>
    <row r="149" spans="1:6" ht="15" customHeight="1">
      <c r="A149" s="51"/>
      <c r="B149" s="16"/>
      <c r="C149" s="15"/>
      <c r="D149" s="15"/>
      <c r="E149" s="15"/>
      <c r="F149" s="19" t="str">
        <f t="shared" si="6"/>
        <v/>
      </c>
    </row>
    <row r="150" spans="1:6" ht="105.6">
      <c r="A150" s="55" t="s">
        <v>44</v>
      </c>
      <c r="B150" s="16" t="s">
        <v>116</v>
      </c>
      <c r="C150" s="35" t="s">
        <v>30</v>
      </c>
      <c r="D150" s="29">
        <f>D132+D133+D134</f>
        <v>342</v>
      </c>
      <c r="E150" s="19"/>
      <c r="F150" s="19" t="str">
        <f t="shared" si="6"/>
        <v/>
      </c>
    </row>
    <row r="151" spans="1:6" ht="13.8">
      <c r="A151" s="55"/>
      <c r="B151" s="16"/>
      <c r="C151" s="35"/>
      <c r="D151" s="29"/>
      <c r="E151" s="19"/>
      <c r="F151" s="19" t="str">
        <f t="shared" si="6"/>
        <v/>
      </c>
    </row>
    <row r="152" spans="1:6" ht="114.45" customHeight="1">
      <c r="A152" s="55" t="s">
        <v>99</v>
      </c>
      <c r="B152" s="30" t="s">
        <v>117</v>
      </c>
      <c r="C152" s="35"/>
      <c r="D152" s="29"/>
      <c r="E152" s="19"/>
      <c r="F152" s="19" t="str">
        <f t="shared" si="6"/>
        <v/>
      </c>
    </row>
    <row r="153" spans="1:6" ht="13.8">
      <c r="A153" s="55"/>
      <c r="B153" s="30" t="s">
        <v>51</v>
      </c>
      <c r="C153" s="35" t="s">
        <v>9</v>
      </c>
      <c r="D153" s="29">
        <f>D146</f>
        <v>1800</v>
      </c>
      <c r="E153" s="19"/>
      <c r="F153" s="19" t="str">
        <f t="shared" si="6"/>
        <v/>
      </c>
    </row>
    <row r="154" spans="1:6" ht="26.4">
      <c r="A154" s="55"/>
      <c r="B154" s="30" t="s">
        <v>52</v>
      </c>
      <c r="C154" s="35" t="s">
        <v>9</v>
      </c>
      <c r="D154" s="29">
        <f>D131</f>
        <v>182</v>
      </c>
      <c r="E154" s="19"/>
      <c r="F154" s="19" t="str">
        <f t="shared" si="6"/>
        <v/>
      </c>
    </row>
    <row r="155" spans="1:6" ht="16.350000000000001" customHeight="1">
      <c r="A155" s="51"/>
      <c r="B155" s="30"/>
      <c r="C155" s="35"/>
      <c r="D155" s="29"/>
      <c r="E155" s="19"/>
      <c r="F155" s="19" t="str">
        <f t="shared" si="6"/>
        <v/>
      </c>
    </row>
    <row r="156" spans="1:6" s="48" customFormat="1" ht="66">
      <c r="A156" s="47" t="s">
        <v>209</v>
      </c>
      <c r="B156" s="30" t="s">
        <v>35</v>
      </c>
      <c r="C156" s="35" t="s">
        <v>9</v>
      </c>
      <c r="D156" s="29">
        <v>450</v>
      </c>
      <c r="E156" s="29"/>
      <c r="F156" s="19" t="str">
        <f t="shared" si="6"/>
        <v/>
      </c>
    </row>
    <row r="157" spans="1:6" s="48" customFormat="1" ht="13.8">
      <c r="A157" s="47"/>
      <c r="B157" s="30"/>
      <c r="C157" s="35"/>
      <c r="D157" s="29"/>
      <c r="E157" s="29"/>
      <c r="F157" s="19" t="str">
        <f t="shared" si="6"/>
        <v/>
      </c>
    </row>
    <row r="158" spans="1:6" ht="16.350000000000001" customHeight="1">
      <c r="A158" s="51"/>
      <c r="B158" s="21" t="s">
        <v>139</v>
      </c>
      <c r="C158" s="32"/>
      <c r="D158" s="33"/>
      <c r="E158" s="34"/>
      <c r="F158" s="85">
        <f>SUM(F120:F156)</f>
        <v>0</v>
      </c>
    </row>
    <row r="159" spans="1:6" ht="16.350000000000001" customHeight="1">
      <c r="A159" s="51"/>
      <c r="B159" s="38"/>
      <c r="C159" s="32"/>
      <c r="D159" s="18"/>
      <c r="E159" s="34"/>
      <c r="F159" s="19" t="str">
        <f t="shared" si="6"/>
        <v/>
      </c>
    </row>
    <row r="160" spans="1:6" ht="17.25" customHeight="1">
      <c r="A160" s="51"/>
      <c r="B160" s="21" t="s">
        <v>140</v>
      </c>
      <c r="C160" s="17"/>
      <c r="D160" s="18"/>
      <c r="E160" s="19"/>
      <c r="F160" s="19" t="str">
        <f t="shared" si="6"/>
        <v/>
      </c>
    </row>
    <row r="161" spans="1:6" ht="13.8">
      <c r="F161" s="19" t="str">
        <f t="shared" si="6"/>
        <v/>
      </c>
    </row>
    <row r="162" spans="1:6" ht="81.900000000000006" customHeight="1">
      <c r="A162" s="51" t="s">
        <v>2</v>
      </c>
      <c r="B162" s="16" t="s">
        <v>113</v>
      </c>
      <c r="C162" s="17" t="s">
        <v>30</v>
      </c>
      <c r="D162" s="18">
        <v>810</v>
      </c>
      <c r="E162" s="18"/>
      <c r="F162" s="19" t="str">
        <f t="shared" si="6"/>
        <v/>
      </c>
    </row>
    <row r="163" spans="1:6" ht="16.350000000000001" customHeight="1">
      <c r="A163" s="51"/>
      <c r="B163" s="30"/>
      <c r="C163" s="17"/>
      <c r="D163" s="18"/>
      <c r="E163" s="19"/>
      <c r="F163" s="19" t="str">
        <f t="shared" si="6"/>
        <v/>
      </c>
    </row>
    <row r="164" spans="1:6" ht="271.05" customHeight="1">
      <c r="A164" s="65" t="s">
        <v>3</v>
      </c>
      <c r="B164" s="75" t="s">
        <v>225</v>
      </c>
      <c r="C164" s="26" t="s">
        <v>30</v>
      </c>
      <c r="D164" s="27">
        <v>810</v>
      </c>
      <c r="F164" s="19" t="str">
        <f t="shared" si="6"/>
        <v/>
      </c>
    </row>
    <row r="165" spans="1:6" ht="16.5" customHeight="1">
      <c r="A165" s="65"/>
      <c r="B165" s="30"/>
      <c r="C165" s="35"/>
      <c r="D165" s="18"/>
      <c r="E165" s="18"/>
      <c r="F165" s="19" t="str">
        <f t="shared" si="6"/>
        <v/>
      </c>
    </row>
    <row r="166" spans="1:6" ht="100.05" customHeight="1">
      <c r="A166" s="96" t="s">
        <v>4</v>
      </c>
      <c r="B166" s="7" t="s">
        <v>248</v>
      </c>
      <c r="C166" s="53" t="s">
        <v>30</v>
      </c>
      <c r="D166" s="54">
        <v>810</v>
      </c>
      <c r="F166" s="19" t="str">
        <f t="shared" si="6"/>
        <v/>
      </c>
    </row>
    <row r="167" spans="1:6" ht="31.05" customHeight="1">
      <c r="A167" s="96"/>
      <c r="B167" s="7"/>
      <c r="C167" s="53"/>
      <c r="D167" s="54"/>
      <c r="F167" s="19"/>
    </row>
    <row r="168" spans="1:6" ht="88.05" customHeight="1">
      <c r="A168" s="96" t="s">
        <v>5</v>
      </c>
      <c r="B168" s="7" t="s">
        <v>247</v>
      </c>
      <c r="C168" s="53" t="s">
        <v>30</v>
      </c>
      <c r="D168" s="54">
        <v>810</v>
      </c>
      <c r="F168" s="19" t="str">
        <f t="shared" ref="F168" si="7">IF(E168&lt;&gt;0,IF(D168&lt;&gt;"",D168*E168,E168),"")</f>
        <v/>
      </c>
    </row>
    <row r="169" spans="1:6" ht="16.5" customHeight="1">
      <c r="A169" s="65"/>
      <c r="B169" s="30"/>
      <c r="C169" s="35"/>
      <c r="D169" s="18"/>
      <c r="E169" s="18"/>
      <c r="F169" s="18"/>
    </row>
    <row r="170" spans="1:6" ht="17.25" customHeight="1">
      <c r="A170" s="51"/>
      <c r="B170" s="21" t="s">
        <v>242</v>
      </c>
      <c r="C170" s="32"/>
      <c r="D170" s="33"/>
      <c r="E170" s="34"/>
      <c r="F170" s="34">
        <f>SUM(F162:F169)</f>
        <v>0</v>
      </c>
    </row>
    <row r="171" spans="1:6" ht="16.350000000000001" customHeight="1">
      <c r="A171" s="51"/>
      <c r="B171" s="52"/>
      <c r="C171" s="17"/>
      <c r="D171" s="18"/>
      <c r="E171" s="19"/>
      <c r="F171" s="19" t="str">
        <f>IF(E171&lt;&gt;0,IF(D171&lt;&gt;"",D171*E171,E171),"")</f>
        <v/>
      </c>
    </row>
    <row r="172" spans="1:6" ht="17.25" customHeight="1">
      <c r="A172" s="51"/>
      <c r="B172" s="21" t="s">
        <v>141</v>
      </c>
      <c r="C172" s="17"/>
      <c r="D172" s="18"/>
      <c r="E172" s="19"/>
      <c r="F172" s="19" t="str">
        <f>IF(E172&lt;&gt;0,IF(D172&lt;&gt;"",D172*E172,E172),"")</f>
        <v/>
      </c>
    </row>
    <row r="174" spans="1:6" s="46" customFormat="1" ht="123" customHeight="1">
      <c r="A174" s="65" t="s">
        <v>2</v>
      </c>
      <c r="B174" s="49" t="s">
        <v>114</v>
      </c>
      <c r="C174" s="35" t="s">
        <v>30</v>
      </c>
      <c r="D174" s="18">
        <v>700</v>
      </c>
      <c r="E174" s="18"/>
      <c r="F174" s="18" t="str">
        <f>IF(E174&lt;&gt;0,IF(D174&lt;&gt;"",D174*E174,E174),"")</f>
        <v/>
      </c>
    </row>
    <row r="175" spans="1:6" ht="16.350000000000001" customHeight="1">
      <c r="A175" s="51"/>
      <c r="B175" s="30"/>
      <c r="C175" s="17"/>
      <c r="D175" s="18"/>
      <c r="E175" s="19"/>
      <c r="F175" s="19" t="str">
        <f>IF(E175&lt;&gt;0,IF(D175&lt;&gt;"",D175*E175,E175),"")</f>
        <v/>
      </c>
    </row>
    <row r="176" spans="1:6" s="36" customFormat="1" ht="69.45" customHeight="1">
      <c r="A176" s="65" t="s">
        <v>3</v>
      </c>
      <c r="B176" s="30" t="s">
        <v>220</v>
      </c>
      <c r="C176" s="35" t="s">
        <v>9</v>
      </c>
      <c r="D176" s="29">
        <v>200</v>
      </c>
      <c r="E176" s="29"/>
      <c r="F176" s="18" t="str">
        <f>IF(E176&lt;&gt;0,IF(D176&lt;&gt;"",D176*E176,E176),"")</f>
        <v/>
      </c>
    </row>
    <row r="177" spans="1:6" s="36" customFormat="1" ht="13.8">
      <c r="A177" s="51"/>
      <c r="B177" s="30"/>
      <c r="C177" s="17"/>
      <c r="D177" s="18"/>
      <c r="E177" s="19"/>
      <c r="F177" s="19"/>
    </row>
    <row r="178" spans="1:6" s="36" customFormat="1" ht="13.8">
      <c r="A178" s="51"/>
      <c r="B178" s="21" t="s">
        <v>142</v>
      </c>
      <c r="C178" s="32"/>
      <c r="D178" s="33"/>
      <c r="E178" s="34"/>
      <c r="F178" s="34">
        <f>SUM(F174:F177)</f>
        <v>0</v>
      </c>
    </row>
    <row r="179" spans="1:6" s="36" customFormat="1" ht="13.8">
      <c r="A179" s="51"/>
      <c r="B179" s="21"/>
      <c r="C179" s="32"/>
      <c r="D179" s="33"/>
      <c r="E179" s="34"/>
      <c r="F179" s="34"/>
    </row>
    <row r="180" spans="1:6" ht="13.8">
      <c r="A180" s="94"/>
      <c r="B180" s="21" t="s">
        <v>143</v>
      </c>
      <c r="C180" s="17"/>
      <c r="D180" s="18"/>
      <c r="E180" s="19"/>
      <c r="F180" s="19" t="str">
        <f>IF(E180&lt;&gt;0,IF(D180&lt;&gt;"",D180*E180,E180),"")</f>
        <v/>
      </c>
    </row>
    <row r="181" spans="1:6" ht="17.25" customHeight="1"/>
    <row r="182" spans="1:6" ht="145.19999999999999">
      <c r="A182" s="47" t="s">
        <v>2</v>
      </c>
      <c r="B182" s="30" t="s">
        <v>82</v>
      </c>
      <c r="C182" s="35"/>
      <c r="D182" s="29"/>
      <c r="E182" s="18"/>
      <c r="F182" s="18"/>
    </row>
    <row r="183" spans="1:6" s="36" customFormat="1" ht="32.549999999999997" customHeight="1">
      <c r="A183" s="65"/>
      <c r="B183" s="41" t="s">
        <v>79</v>
      </c>
      <c r="C183" s="35" t="s">
        <v>9</v>
      </c>
      <c r="D183" s="29">
        <v>705</v>
      </c>
      <c r="E183" s="18"/>
      <c r="F183" s="18" t="str">
        <f t="shared" ref="F183" si="8">IF(E183&lt;&gt;0,IF(D183&lt;&gt;"",D183*E183,E183),"")</f>
        <v/>
      </c>
    </row>
    <row r="184" spans="1:6" s="36" customFormat="1" ht="32.549999999999997" customHeight="1">
      <c r="A184" s="65"/>
      <c r="B184" s="41" t="s">
        <v>83</v>
      </c>
      <c r="C184" s="35" t="s">
        <v>9</v>
      </c>
      <c r="D184" s="29">
        <v>28</v>
      </c>
      <c r="E184" s="18"/>
      <c r="F184" s="18" t="str">
        <f t="shared" ref="F184" si="9">IF(E184&lt;&gt;0,IF(D184&lt;&gt;"",D184*E184,E184),"")</f>
        <v/>
      </c>
    </row>
    <row r="185" spans="1:6" s="36" customFormat="1" ht="32.549999999999997" customHeight="1">
      <c r="A185" s="65"/>
      <c r="B185" s="41" t="s">
        <v>84</v>
      </c>
      <c r="C185" s="35" t="s">
        <v>9</v>
      </c>
      <c r="D185" s="29">
        <v>14</v>
      </c>
      <c r="E185" s="18"/>
      <c r="F185" s="18" t="str">
        <f t="shared" ref="F185" si="10">IF(E185&lt;&gt;0,IF(D185&lt;&gt;"",D185*E185,E185),"")</f>
        <v/>
      </c>
    </row>
    <row r="186" spans="1:6" s="36" customFormat="1" ht="18" customHeight="1">
      <c r="A186" s="55"/>
      <c r="B186" s="30"/>
      <c r="C186" s="17"/>
      <c r="D186" s="29"/>
      <c r="E186" s="19"/>
      <c r="F186" s="19"/>
    </row>
    <row r="187" spans="1:6" s="36" customFormat="1" ht="79.2">
      <c r="A187" s="51" t="s">
        <v>3</v>
      </c>
      <c r="B187" s="50" t="s">
        <v>108</v>
      </c>
      <c r="C187" s="28"/>
      <c r="D187" s="40"/>
      <c r="E187" s="19"/>
      <c r="F187" s="19"/>
    </row>
    <row r="188" spans="1:6" s="36" customFormat="1" ht="18" customHeight="1">
      <c r="A188" s="51"/>
      <c r="B188" s="42" t="s">
        <v>81</v>
      </c>
      <c r="C188" s="17" t="s">
        <v>9</v>
      </c>
      <c r="D188" s="40">
        <v>140</v>
      </c>
      <c r="E188" s="18"/>
      <c r="F188" s="19" t="str">
        <f>IF(E188&lt;&gt;0,IF(D188&lt;&gt;"",D188*E188,E188),"")</f>
        <v/>
      </c>
    </row>
    <row r="189" spans="1:6" ht="15" customHeight="1">
      <c r="A189" s="51"/>
      <c r="B189" s="42"/>
      <c r="C189" s="17"/>
      <c r="D189" s="40"/>
      <c r="E189" s="19"/>
      <c r="F189" s="19"/>
    </row>
    <row r="190" spans="1:6" ht="17.25" customHeight="1">
      <c r="A190" s="55"/>
      <c r="B190" s="30"/>
      <c r="C190" s="17"/>
      <c r="D190" s="29"/>
      <c r="E190" s="19"/>
      <c r="F190" s="19"/>
    </row>
    <row r="191" spans="1:6" ht="79.2">
      <c r="A191" s="47" t="s">
        <v>4</v>
      </c>
      <c r="B191" s="30" t="s">
        <v>85</v>
      </c>
      <c r="C191" s="35" t="s">
        <v>9</v>
      </c>
      <c r="D191" s="29">
        <v>40</v>
      </c>
      <c r="E191" s="18"/>
      <c r="F191" s="18" t="str">
        <f>IF(E191&lt;&gt;0,IF(D191&lt;&gt;"",D191*E191,E191),"")</f>
        <v/>
      </c>
    </row>
    <row r="192" spans="1:6" ht="16.5" customHeight="1">
      <c r="A192" s="47"/>
      <c r="B192" s="30"/>
      <c r="C192" s="35"/>
      <c r="D192" s="29"/>
      <c r="E192" s="18"/>
      <c r="F192" s="18"/>
    </row>
    <row r="193" spans="1:6" s="36" customFormat="1" ht="13.8">
      <c r="A193" s="51"/>
      <c r="B193" s="21" t="s">
        <v>144</v>
      </c>
      <c r="C193" s="32"/>
      <c r="D193" s="33"/>
      <c r="E193" s="34"/>
      <c r="F193" s="34">
        <f>SUM(F182:F192)</f>
        <v>0</v>
      </c>
    </row>
    <row r="194" spans="1:6" s="36" customFormat="1" ht="15.9" customHeight="1">
      <c r="A194" s="51"/>
      <c r="B194" s="38"/>
      <c r="C194" s="32"/>
      <c r="D194" s="18"/>
      <c r="E194" s="34"/>
      <c r="F194" s="34"/>
    </row>
    <row r="195" spans="1:6" s="36" customFormat="1" ht="13.8">
      <c r="A195" s="51"/>
      <c r="B195" s="21" t="s">
        <v>145</v>
      </c>
      <c r="C195" s="32"/>
      <c r="D195" s="33"/>
      <c r="E195" s="34"/>
      <c r="F195" s="34"/>
    </row>
    <row r="196" spans="1:6" s="36" customFormat="1">
      <c r="A196" s="67"/>
      <c r="B196" s="25"/>
      <c r="C196" s="26"/>
      <c r="D196" s="20"/>
      <c r="E196" s="27"/>
      <c r="F196" s="27"/>
    </row>
    <row r="197" spans="1:6" ht="118.8">
      <c r="A197" s="51" t="s">
        <v>2</v>
      </c>
      <c r="B197" s="50" t="s">
        <v>87</v>
      </c>
      <c r="C197" s="28"/>
      <c r="D197" s="40"/>
      <c r="E197" s="19"/>
      <c r="F197" s="19"/>
    </row>
    <row r="198" spans="1:6" ht="16.350000000000001" customHeight="1">
      <c r="A198" s="65"/>
      <c r="B198" s="56" t="s">
        <v>86</v>
      </c>
      <c r="C198" s="63" t="s">
        <v>29</v>
      </c>
      <c r="D198" s="29">
        <v>8</v>
      </c>
      <c r="E198" s="12"/>
      <c r="F198" s="18" t="str">
        <f>IF(E198&lt;&gt;0,IF(D198&lt;&gt;"",D198*E198,E198),"")</f>
        <v/>
      </c>
    </row>
    <row r="199" spans="1:6" ht="18" customHeight="1">
      <c r="A199" s="65"/>
      <c r="B199" s="56"/>
      <c r="C199" s="57"/>
      <c r="D199" s="29"/>
      <c r="E199" s="12"/>
      <c r="F199" s="18" t="str">
        <f t="shared" ref="F199:F201" si="11">IF(E199&lt;&gt;0,IF(D199&lt;&gt;"",D199*E199,E199),"")</f>
        <v/>
      </c>
    </row>
    <row r="200" spans="1:6" ht="16.5" customHeight="1">
      <c r="A200" s="65"/>
      <c r="B200" s="56"/>
      <c r="C200" s="57"/>
      <c r="D200" s="29"/>
      <c r="E200" s="12"/>
      <c r="F200" s="18" t="str">
        <f t="shared" si="11"/>
        <v/>
      </c>
    </row>
    <row r="201" spans="1:6" ht="79.2">
      <c r="A201" s="65" t="s">
        <v>3</v>
      </c>
      <c r="B201" s="50" t="s">
        <v>115</v>
      </c>
      <c r="C201" s="35" t="s">
        <v>29</v>
      </c>
      <c r="D201" s="29">
        <v>52</v>
      </c>
      <c r="E201" s="12"/>
      <c r="F201" s="18" t="str">
        <f t="shared" si="11"/>
        <v/>
      </c>
    </row>
    <row r="202" spans="1:6" s="36" customFormat="1" ht="13.8">
      <c r="A202" s="47"/>
      <c r="B202" s="30"/>
      <c r="C202" s="35"/>
      <c r="D202" s="29"/>
      <c r="E202" s="29"/>
      <c r="F202" s="19"/>
    </row>
    <row r="203" spans="1:6" s="36" customFormat="1" ht="13.8">
      <c r="A203" s="51"/>
      <c r="B203" s="21" t="s">
        <v>146</v>
      </c>
      <c r="C203" s="32"/>
      <c r="D203" s="34"/>
      <c r="E203" s="34"/>
      <c r="F203" s="34">
        <f>SUM(F197:F202)</f>
        <v>0</v>
      </c>
    </row>
    <row r="204" spans="1:6" s="36" customFormat="1" ht="13.8">
      <c r="A204" s="51"/>
      <c r="B204" s="16"/>
      <c r="C204" s="17"/>
      <c r="D204" s="18"/>
      <c r="E204" s="19"/>
      <c r="F204" s="19"/>
    </row>
    <row r="205" spans="1:6" s="36" customFormat="1" ht="13.8">
      <c r="A205" s="94"/>
      <c r="B205" s="21" t="s">
        <v>147</v>
      </c>
      <c r="C205" s="17"/>
      <c r="D205" s="18"/>
      <c r="E205" s="19"/>
      <c r="F205" s="19"/>
    </row>
    <row r="206" spans="1:6" s="39" customFormat="1">
      <c r="A206" s="67"/>
      <c r="B206" s="25"/>
      <c r="C206" s="26"/>
      <c r="D206" s="20"/>
      <c r="E206" s="27"/>
      <c r="F206" s="27"/>
    </row>
    <row r="207" spans="1:6" s="48" customFormat="1" ht="148.35" customHeight="1">
      <c r="A207" s="51" t="s">
        <v>2</v>
      </c>
      <c r="B207" s="58" t="s">
        <v>89</v>
      </c>
      <c r="C207" s="17"/>
      <c r="D207" s="29"/>
      <c r="E207" s="19"/>
      <c r="F207" s="59"/>
    </row>
    <row r="208" spans="1:6" s="48" customFormat="1" ht="17.25" customHeight="1">
      <c r="A208" s="7"/>
      <c r="B208" s="11" t="s">
        <v>119</v>
      </c>
      <c r="C208" s="35" t="s">
        <v>29</v>
      </c>
      <c r="D208" s="29">
        <v>17</v>
      </c>
      <c r="E208" s="12"/>
      <c r="F208" s="18" t="str">
        <f t="shared" ref="F208:F227" si="12">IF(E208&lt;&gt;0,IF(D208&lt;&gt;"",D208*E208,E208),"")</f>
        <v/>
      </c>
    </row>
    <row r="209" spans="1:6" s="48" customFormat="1" ht="27.9" customHeight="1">
      <c r="A209" s="7"/>
      <c r="B209" s="11" t="s">
        <v>120</v>
      </c>
      <c r="C209" s="35" t="s">
        <v>29</v>
      </c>
      <c r="D209" s="29">
        <v>1</v>
      </c>
      <c r="E209" s="12"/>
      <c r="F209" s="18" t="str">
        <f t="shared" si="12"/>
        <v/>
      </c>
    </row>
    <row r="210" spans="1:6" s="48" customFormat="1" ht="14.25" customHeight="1">
      <c r="A210" s="7"/>
      <c r="B210" s="11" t="s">
        <v>64</v>
      </c>
      <c r="C210" s="35" t="s">
        <v>29</v>
      </c>
      <c r="D210" s="29">
        <v>4</v>
      </c>
      <c r="E210" s="12"/>
      <c r="F210" s="18" t="str">
        <f t="shared" si="12"/>
        <v/>
      </c>
    </row>
    <row r="211" spans="1:6" s="48" customFormat="1" ht="13.8">
      <c r="A211" s="7"/>
      <c r="B211" s="11" t="s">
        <v>63</v>
      </c>
      <c r="C211" s="35" t="s">
        <v>29</v>
      </c>
      <c r="D211" s="29">
        <v>13</v>
      </c>
      <c r="E211" s="12"/>
      <c r="F211" s="18" t="str">
        <f t="shared" si="12"/>
        <v/>
      </c>
    </row>
    <row r="212" spans="1:6" s="48" customFormat="1" ht="18" customHeight="1">
      <c r="A212" s="7"/>
      <c r="B212" s="11" t="s">
        <v>121</v>
      </c>
      <c r="C212" s="35" t="s">
        <v>29</v>
      </c>
      <c r="D212" s="29">
        <v>3</v>
      </c>
      <c r="E212" s="12"/>
      <c r="F212" s="18" t="str">
        <f t="shared" si="12"/>
        <v/>
      </c>
    </row>
    <row r="213" spans="1:6" s="48" customFormat="1" ht="17.25" customHeight="1">
      <c r="A213" s="7"/>
      <c r="B213" s="11" t="s">
        <v>122</v>
      </c>
      <c r="C213" s="35" t="s">
        <v>29</v>
      </c>
      <c r="D213" s="29">
        <v>1</v>
      </c>
      <c r="E213" s="12"/>
      <c r="F213" s="18" t="str">
        <f t="shared" si="12"/>
        <v/>
      </c>
    </row>
    <row r="214" spans="1:6" s="48" customFormat="1" ht="41.1" customHeight="1">
      <c r="A214" s="7"/>
      <c r="B214" s="11" t="s">
        <v>123</v>
      </c>
      <c r="C214" s="35" t="s">
        <v>29</v>
      </c>
      <c r="D214" s="29">
        <v>1</v>
      </c>
      <c r="E214" s="12"/>
      <c r="F214" s="18" t="str">
        <f t="shared" si="12"/>
        <v/>
      </c>
    </row>
    <row r="215" spans="1:6" s="48" customFormat="1" ht="18" customHeight="1">
      <c r="A215" s="7"/>
      <c r="B215" s="11" t="s">
        <v>124</v>
      </c>
      <c r="C215" s="35" t="s">
        <v>29</v>
      </c>
      <c r="D215" s="29">
        <v>1</v>
      </c>
      <c r="E215" s="12"/>
      <c r="F215" s="18" t="str">
        <f t="shared" si="12"/>
        <v/>
      </c>
    </row>
    <row r="216" spans="1:6" s="48" customFormat="1" ht="18" customHeight="1">
      <c r="A216" s="7"/>
      <c r="B216" s="11" t="s">
        <v>125</v>
      </c>
      <c r="C216" s="35" t="s">
        <v>29</v>
      </c>
      <c r="D216" s="29">
        <v>2</v>
      </c>
      <c r="E216" s="12"/>
      <c r="F216" s="18" t="str">
        <f t="shared" si="12"/>
        <v/>
      </c>
    </row>
    <row r="217" spans="1:6" s="48" customFormat="1" ht="17.25" customHeight="1">
      <c r="A217" s="7"/>
      <c r="B217" s="11" t="s">
        <v>126</v>
      </c>
      <c r="C217" s="35" t="s">
        <v>29</v>
      </c>
      <c r="D217" s="29">
        <v>2</v>
      </c>
      <c r="E217" s="12"/>
      <c r="F217" s="18" t="str">
        <f t="shared" si="12"/>
        <v/>
      </c>
    </row>
    <row r="218" spans="1:6" s="48" customFormat="1" ht="17.25" customHeight="1">
      <c r="A218" s="7"/>
      <c r="B218" s="11" t="s">
        <v>65</v>
      </c>
      <c r="C218" s="35" t="s">
        <v>29</v>
      </c>
      <c r="D218" s="29">
        <v>9</v>
      </c>
      <c r="E218" s="12"/>
      <c r="F218" s="18" t="str">
        <f t="shared" si="12"/>
        <v/>
      </c>
    </row>
    <row r="219" spans="1:6" s="48" customFormat="1" ht="17.25" customHeight="1">
      <c r="A219" s="7"/>
      <c r="B219" s="11" t="s">
        <v>66</v>
      </c>
      <c r="C219" s="35" t="s">
        <v>29</v>
      </c>
      <c r="D219" s="29">
        <v>16</v>
      </c>
      <c r="E219" s="12"/>
      <c r="F219" s="18" t="str">
        <f t="shared" si="12"/>
        <v/>
      </c>
    </row>
    <row r="220" spans="1:6" s="48" customFormat="1" ht="17.25" customHeight="1">
      <c r="A220" s="7"/>
      <c r="B220" s="11" t="s">
        <v>88</v>
      </c>
      <c r="C220" s="35" t="s">
        <v>29</v>
      </c>
      <c r="D220" s="29">
        <v>5</v>
      </c>
      <c r="E220" s="12"/>
      <c r="F220" s="18" t="str">
        <f t="shared" si="12"/>
        <v/>
      </c>
    </row>
    <row r="221" spans="1:6" s="48" customFormat="1" ht="30.9" customHeight="1">
      <c r="A221" s="7"/>
      <c r="B221" s="11" t="s">
        <v>127</v>
      </c>
      <c r="C221" s="35" t="s">
        <v>29</v>
      </c>
      <c r="D221" s="29">
        <v>1</v>
      </c>
      <c r="E221" s="12"/>
      <c r="F221" s="18" t="str">
        <f t="shared" si="12"/>
        <v/>
      </c>
    </row>
    <row r="222" spans="1:6" s="48" customFormat="1" ht="17.25" customHeight="1">
      <c r="A222" s="7"/>
      <c r="B222" s="11" t="s">
        <v>128</v>
      </c>
      <c r="C222" s="35" t="s">
        <v>29</v>
      </c>
      <c r="D222" s="29">
        <v>2</v>
      </c>
      <c r="E222" s="12"/>
      <c r="F222" s="18" t="str">
        <f t="shared" si="12"/>
        <v/>
      </c>
    </row>
    <row r="223" spans="1:6" s="48" customFormat="1" ht="17.25" customHeight="1">
      <c r="A223" s="7"/>
      <c r="B223" s="11"/>
      <c r="C223" s="35"/>
      <c r="D223" s="29"/>
      <c r="E223" s="13"/>
      <c r="F223" s="18" t="str">
        <f t="shared" si="12"/>
        <v/>
      </c>
    </row>
    <row r="224" spans="1:6" s="48" customFormat="1" ht="17.25" customHeight="1">
      <c r="A224" s="7"/>
      <c r="B224" s="7"/>
      <c r="C224" s="35"/>
      <c r="D224" s="29"/>
      <c r="E224" s="13"/>
      <c r="F224" s="18" t="str">
        <f t="shared" si="12"/>
        <v/>
      </c>
    </row>
    <row r="225" spans="1:6" s="48" customFormat="1" ht="97.8" customHeight="1">
      <c r="A225" s="51" t="s">
        <v>3</v>
      </c>
      <c r="B225" s="16" t="s">
        <v>90</v>
      </c>
      <c r="C225" s="17" t="s">
        <v>9</v>
      </c>
      <c r="D225" s="18">
        <v>90</v>
      </c>
      <c r="E225" s="19"/>
      <c r="F225" s="18" t="str">
        <f t="shared" si="12"/>
        <v/>
      </c>
    </row>
    <row r="226" spans="1:6" s="48" customFormat="1" ht="13.8">
      <c r="A226" s="51"/>
      <c r="B226" s="16"/>
      <c r="C226" s="17"/>
      <c r="D226" s="18"/>
      <c r="E226" s="34"/>
      <c r="F226" s="18" t="str">
        <f t="shared" si="12"/>
        <v/>
      </c>
    </row>
    <row r="227" spans="1:6" s="48" customFormat="1" ht="99.45" customHeight="1">
      <c r="A227" s="51" t="s">
        <v>4</v>
      </c>
      <c r="B227" s="16" t="s">
        <v>48</v>
      </c>
      <c r="C227" s="17" t="s">
        <v>9</v>
      </c>
      <c r="D227" s="18">
        <v>50</v>
      </c>
      <c r="E227" s="19"/>
      <c r="F227" s="18" t="str">
        <f t="shared" si="12"/>
        <v/>
      </c>
    </row>
    <row r="228" spans="1:6" s="48" customFormat="1" ht="17.25" customHeight="1">
      <c r="A228" s="51"/>
      <c r="B228" s="16"/>
      <c r="C228" s="17"/>
      <c r="D228" s="18"/>
      <c r="E228" s="19"/>
      <c r="F228" s="19"/>
    </row>
    <row r="229" spans="1:6" s="48" customFormat="1" ht="13.8">
      <c r="A229" s="51"/>
      <c r="B229" s="21" t="s">
        <v>148</v>
      </c>
      <c r="C229" s="32"/>
      <c r="D229" s="33"/>
      <c r="E229" s="34"/>
      <c r="F229" s="34">
        <f>SUM(F207:F228)</f>
        <v>0</v>
      </c>
    </row>
    <row r="230" spans="1:6" s="48" customFormat="1" ht="16.350000000000001" customHeight="1">
      <c r="A230" s="51"/>
      <c r="B230" s="38"/>
      <c r="C230" s="32"/>
      <c r="D230" s="33"/>
      <c r="E230" s="34"/>
      <c r="F230" s="34"/>
    </row>
    <row r="231" spans="1:6" s="48" customFormat="1" ht="13.8">
      <c r="A231" s="94"/>
      <c r="B231" s="21" t="s">
        <v>149</v>
      </c>
      <c r="C231" s="17"/>
      <c r="D231" s="18"/>
      <c r="E231" s="19"/>
      <c r="F231" s="19"/>
    </row>
    <row r="232" spans="1:6" s="48" customFormat="1" ht="16.5" customHeight="1">
      <c r="A232" s="51"/>
      <c r="B232" s="38"/>
      <c r="C232" s="32"/>
      <c r="D232" s="33"/>
      <c r="E232" s="34"/>
      <c r="F232" s="34"/>
    </row>
    <row r="233" spans="1:6" ht="50.1" customHeight="1">
      <c r="A233" s="51" t="s">
        <v>2</v>
      </c>
      <c r="B233" s="30" t="s">
        <v>91</v>
      </c>
      <c r="C233" s="17" t="s">
        <v>9</v>
      </c>
      <c r="D233" s="18">
        <v>450</v>
      </c>
      <c r="E233" s="19"/>
      <c r="F233" s="19" t="str">
        <f>IF(E233&lt;&gt;0,IF(D233&lt;&gt;"",D233*E233,E233),"")</f>
        <v/>
      </c>
    </row>
    <row r="234" spans="1:6" ht="13.8">
      <c r="A234" s="47"/>
      <c r="B234" s="30"/>
      <c r="C234" s="35"/>
      <c r="D234" s="29"/>
      <c r="E234" s="29"/>
      <c r="F234" s="19"/>
    </row>
    <row r="235" spans="1:6" s="39" customFormat="1" ht="13.8">
      <c r="A235" s="51"/>
      <c r="B235" s="21" t="s">
        <v>150</v>
      </c>
      <c r="C235" s="32"/>
      <c r="D235" s="33"/>
      <c r="E235" s="34"/>
      <c r="F235" s="34">
        <f>SUM(F233:F234)</f>
        <v>0</v>
      </c>
    </row>
    <row r="236" spans="1:6" ht="16.350000000000001" customHeight="1">
      <c r="A236" s="51"/>
      <c r="B236" s="38"/>
      <c r="C236" s="32"/>
      <c r="D236" s="33"/>
      <c r="E236" s="34"/>
      <c r="F236" s="34"/>
    </row>
    <row r="237" spans="1:6" ht="16.350000000000001" customHeight="1">
      <c r="A237" s="51"/>
      <c r="B237" s="21" t="s">
        <v>210</v>
      </c>
      <c r="C237" s="32"/>
      <c r="D237" s="33"/>
      <c r="E237" s="34"/>
      <c r="F237" s="34"/>
    </row>
    <row r="238" spans="1:6" ht="16.350000000000001" customHeight="1">
      <c r="A238" s="51"/>
      <c r="B238" s="38"/>
      <c r="C238" s="32"/>
      <c r="D238" s="33"/>
      <c r="E238" s="34"/>
      <c r="F238" s="34"/>
    </row>
    <row r="239" spans="1:6" ht="16.350000000000001" customHeight="1">
      <c r="A239" s="51" t="s">
        <v>2</v>
      </c>
      <c r="B239" s="21" t="s">
        <v>155</v>
      </c>
      <c r="C239" s="108"/>
      <c r="D239" s="85"/>
      <c r="E239" s="85"/>
      <c r="F239" s="85"/>
    </row>
    <row r="240" spans="1:6" ht="16.350000000000001" customHeight="1">
      <c r="A240" s="51"/>
      <c r="B240" s="21"/>
      <c r="C240" s="108"/>
      <c r="D240" s="85"/>
      <c r="E240" s="85"/>
      <c r="F240" s="85"/>
    </row>
    <row r="241" spans="1:6" ht="409.6">
      <c r="A241" s="51" t="s">
        <v>2</v>
      </c>
      <c r="B241" s="109" t="s">
        <v>223</v>
      </c>
      <c r="C241" s="17"/>
      <c r="D241" s="29"/>
      <c r="E241" s="18"/>
      <c r="F241" s="18"/>
    </row>
    <row r="242" spans="1:6" ht="237.6">
      <c r="A242" s="51"/>
      <c r="B242" s="50" t="s">
        <v>156</v>
      </c>
      <c r="C242" s="17" t="s">
        <v>29</v>
      </c>
      <c r="D242" s="29">
        <v>8</v>
      </c>
      <c r="E242" s="18"/>
      <c r="F242" s="18" t="str">
        <f t="shared" ref="F242" si="13">IF(E242&lt;&gt;0,IF(D242&lt;&gt;"",D242*E242,E242),"")</f>
        <v/>
      </c>
    </row>
    <row r="243" spans="1:6" ht="13.8">
      <c r="A243" s="51"/>
      <c r="B243" s="50"/>
      <c r="C243" s="17"/>
      <c r="D243" s="29"/>
      <c r="E243" s="18"/>
      <c r="F243" s="18"/>
    </row>
    <row r="244" spans="1:6" ht="126.45" customHeight="1">
      <c r="A244" s="51" t="s">
        <v>3</v>
      </c>
      <c r="B244" s="50" t="s">
        <v>221</v>
      </c>
      <c r="C244" s="17"/>
      <c r="D244" s="29"/>
      <c r="E244" s="18"/>
      <c r="F244" s="18"/>
    </row>
    <row r="245" spans="1:6" ht="303.60000000000002">
      <c r="A245" s="51"/>
      <c r="B245" s="109" t="s">
        <v>222</v>
      </c>
      <c r="C245" s="17" t="s">
        <v>29</v>
      </c>
      <c r="D245" s="29">
        <v>4</v>
      </c>
      <c r="E245" s="18"/>
      <c r="F245" s="18" t="str">
        <f t="shared" ref="F245" si="14">IF(E245&lt;&gt;0,IF(D245&lt;&gt;"",D245*E245,E245),"")</f>
        <v/>
      </c>
    </row>
    <row r="246" spans="1:6" ht="13.8">
      <c r="A246" s="51"/>
      <c r="B246" s="50"/>
      <c r="C246" s="17"/>
      <c r="D246" s="29"/>
      <c r="E246" s="18"/>
      <c r="F246" s="18"/>
    </row>
    <row r="247" spans="1:6" ht="16.05" customHeight="1">
      <c r="A247" s="114" t="s">
        <v>3</v>
      </c>
      <c r="B247" s="21" t="s">
        <v>157</v>
      </c>
      <c r="C247" s="108"/>
      <c r="D247" s="85"/>
      <c r="E247" s="85"/>
      <c r="F247" s="85"/>
    </row>
    <row r="248" spans="1:6" ht="16.05" customHeight="1">
      <c r="A248" s="51"/>
      <c r="B248" s="38"/>
      <c r="C248" s="32"/>
      <c r="D248" s="33"/>
      <c r="E248" s="34"/>
      <c r="F248" s="34"/>
    </row>
    <row r="249" spans="1:6" ht="330">
      <c r="A249" s="51" t="s">
        <v>2</v>
      </c>
      <c r="B249" s="16" t="s">
        <v>158</v>
      </c>
      <c r="C249" s="17" t="s">
        <v>93</v>
      </c>
      <c r="D249" s="29">
        <v>25</v>
      </c>
      <c r="E249" s="18"/>
      <c r="F249" s="18" t="str">
        <f t="shared" ref="F249" si="15">IF(E249&lt;&gt;0,IF(D249&lt;&gt;"",D249*E249,E249),"")</f>
        <v/>
      </c>
    </row>
    <row r="250" spans="1:6" ht="16.05" customHeight="1">
      <c r="A250" s="51"/>
      <c r="B250" s="110"/>
      <c r="C250" s="17"/>
      <c r="D250" s="29"/>
      <c r="E250" s="18"/>
      <c r="F250" s="18"/>
    </row>
    <row r="251" spans="1:6" ht="382.8">
      <c r="A251" s="51" t="s">
        <v>3</v>
      </c>
      <c r="B251" s="16" t="s">
        <v>160</v>
      </c>
      <c r="C251" s="17" t="s">
        <v>93</v>
      </c>
      <c r="D251" s="29">
        <v>25</v>
      </c>
      <c r="E251" s="18"/>
      <c r="F251" s="18" t="str">
        <f t="shared" ref="F251" si="16">IF(E251&lt;&gt;0,IF(D251&lt;&gt;"",D251*E251,E251),"")</f>
        <v/>
      </c>
    </row>
    <row r="252" spans="1:6" ht="16.05" customHeight="1">
      <c r="A252" s="51"/>
      <c r="B252" s="16"/>
      <c r="C252" s="17"/>
      <c r="D252" s="29"/>
      <c r="E252" s="18"/>
      <c r="F252" s="18"/>
    </row>
    <row r="253" spans="1:6" ht="369.6">
      <c r="A253" s="51" t="s">
        <v>4</v>
      </c>
      <c r="B253" s="16" t="s">
        <v>159</v>
      </c>
      <c r="C253" s="17" t="s">
        <v>93</v>
      </c>
      <c r="D253" s="29">
        <v>56</v>
      </c>
      <c r="E253" s="18"/>
      <c r="F253" s="18" t="str">
        <f t="shared" ref="F253" si="17">IF(E253&lt;&gt;0,IF(D253&lt;&gt;"",D253*E253,E253),"")</f>
        <v/>
      </c>
    </row>
    <row r="254" spans="1:6" ht="16.05" customHeight="1">
      <c r="A254" s="51"/>
      <c r="B254" s="38"/>
      <c r="C254" s="32"/>
      <c r="D254" s="33"/>
      <c r="E254" s="34"/>
      <c r="F254" s="34"/>
    </row>
    <row r="255" spans="1:6" ht="16.05" customHeight="1">
      <c r="A255" s="51"/>
      <c r="B255" s="21" t="s">
        <v>211</v>
      </c>
      <c r="C255" s="32"/>
      <c r="D255" s="33"/>
      <c r="E255" s="34"/>
      <c r="F255" s="34">
        <f>SUM(F241:F254)</f>
        <v>0</v>
      </c>
    </row>
    <row r="256" spans="1:6" ht="16.05" customHeight="1">
      <c r="A256" s="51"/>
      <c r="B256" s="38"/>
      <c r="C256" s="32"/>
      <c r="D256" s="33"/>
      <c r="E256" s="34"/>
      <c r="F256" s="34"/>
    </row>
    <row r="257" spans="1:6" ht="16.05" customHeight="1">
      <c r="A257" s="51"/>
      <c r="B257" s="38" t="s">
        <v>212</v>
      </c>
      <c r="C257" s="32"/>
      <c r="D257" s="33"/>
      <c r="E257" s="34"/>
      <c r="F257" s="34"/>
    </row>
    <row r="258" spans="1:6" ht="16.05" customHeight="1">
      <c r="A258" s="51"/>
      <c r="B258" s="38"/>
      <c r="C258" s="32"/>
      <c r="D258" s="33"/>
      <c r="E258" s="34"/>
      <c r="F258" s="34"/>
    </row>
    <row r="259" spans="1:6" ht="409.6">
      <c r="A259" s="66"/>
      <c r="B259" s="21" t="s">
        <v>161</v>
      </c>
      <c r="C259" s="32"/>
      <c r="D259" s="33"/>
      <c r="E259" s="34"/>
      <c r="F259" s="34"/>
    </row>
    <row r="260" spans="1:6" ht="16.05" customHeight="1">
      <c r="A260" s="66"/>
      <c r="B260" s="21"/>
      <c r="C260" s="32"/>
      <c r="D260" s="33"/>
      <c r="E260" s="34"/>
      <c r="F260" s="34"/>
    </row>
    <row r="261" spans="1:6" ht="16.05" customHeight="1">
      <c r="A261" s="111"/>
      <c r="B261" s="110" t="s">
        <v>162</v>
      </c>
      <c r="C261" s="17"/>
      <c r="D261" s="29"/>
      <c r="E261" s="18"/>
      <c r="F261" s="18"/>
    </row>
    <row r="262" spans="1:6" ht="58.95" customHeight="1">
      <c r="A262" s="111" t="s">
        <v>163</v>
      </c>
      <c r="B262" s="58" t="s">
        <v>164</v>
      </c>
      <c r="C262" s="17" t="s">
        <v>29</v>
      </c>
      <c r="D262" s="29">
        <v>8</v>
      </c>
      <c r="E262" s="18"/>
      <c r="F262" s="19" t="str">
        <f t="shared" ref="F262:F309" si="18">IF(E262&lt;&gt;0,IF(D262&lt;&gt;"",D262*E262,E262),"")</f>
        <v/>
      </c>
    </row>
    <row r="263" spans="1:6" ht="16.05" customHeight="1">
      <c r="A263" s="66"/>
      <c r="B263" s="21"/>
      <c r="C263" s="32"/>
      <c r="D263" s="33"/>
      <c r="E263" s="34"/>
      <c r="F263" s="19" t="str">
        <f t="shared" si="18"/>
        <v/>
      </c>
    </row>
    <row r="264" spans="1:6" ht="16.05" customHeight="1">
      <c r="A264" s="111"/>
      <c r="B264" s="110" t="s">
        <v>165</v>
      </c>
      <c r="C264" s="17"/>
      <c r="D264" s="29"/>
      <c r="E264" s="18"/>
      <c r="F264" s="19" t="str">
        <f t="shared" si="18"/>
        <v/>
      </c>
    </row>
    <row r="265" spans="1:6" ht="52.8">
      <c r="A265" s="111" t="s">
        <v>166</v>
      </c>
      <c r="B265" s="58" t="s">
        <v>167</v>
      </c>
      <c r="C265" s="17"/>
      <c r="D265" s="29"/>
      <c r="E265" s="18"/>
      <c r="F265" s="19" t="str">
        <f t="shared" si="18"/>
        <v/>
      </c>
    </row>
    <row r="266" spans="1:6" ht="16.05" customHeight="1">
      <c r="A266" s="66"/>
      <c r="B266" s="21" t="s">
        <v>168</v>
      </c>
      <c r="C266" s="17" t="s">
        <v>29</v>
      </c>
      <c r="D266" s="29">
        <v>68</v>
      </c>
      <c r="E266" s="81"/>
      <c r="F266" s="19" t="str">
        <f t="shared" si="18"/>
        <v/>
      </c>
    </row>
    <row r="267" spans="1:6" ht="16.05" customHeight="1">
      <c r="A267" s="66"/>
      <c r="B267" s="112" t="s">
        <v>169</v>
      </c>
      <c r="C267" s="17" t="s">
        <v>29</v>
      </c>
      <c r="D267" s="29">
        <v>4</v>
      </c>
      <c r="E267" s="81"/>
      <c r="F267" s="19" t="str">
        <f t="shared" si="18"/>
        <v/>
      </c>
    </row>
    <row r="268" spans="1:6" ht="16.05" customHeight="1">
      <c r="A268" s="66"/>
      <c r="B268" s="21"/>
      <c r="C268" s="32"/>
      <c r="D268" s="33"/>
      <c r="E268" s="81"/>
      <c r="F268" s="19" t="str">
        <f t="shared" si="18"/>
        <v/>
      </c>
    </row>
    <row r="269" spans="1:6" ht="26.4">
      <c r="A269" s="111" t="s">
        <v>170</v>
      </c>
      <c r="B269" s="58" t="s">
        <v>171</v>
      </c>
      <c r="C269" s="17"/>
      <c r="D269" s="29"/>
      <c r="E269" s="83"/>
      <c r="F269" s="19" t="str">
        <f t="shared" si="18"/>
        <v/>
      </c>
    </row>
    <row r="270" spans="1:6" ht="16.05" customHeight="1">
      <c r="A270" s="66"/>
      <c r="B270" s="112" t="s">
        <v>172</v>
      </c>
      <c r="C270" s="17" t="s">
        <v>94</v>
      </c>
      <c r="D270" s="29">
        <v>1200</v>
      </c>
      <c r="E270" s="81"/>
      <c r="F270" s="19" t="str">
        <f t="shared" si="18"/>
        <v/>
      </c>
    </row>
    <row r="271" spans="1:6" ht="16.05" customHeight="1">
      <c r="A271" s="66"/>
      <c r="B271" s="21"/>
      <c r="C271" s="17"/>
      <c r="D271" s="29"/>
      <c r="E271" s="81"/>
      <c r="F271" s="19" t="str">
        <f t="shared" si="18"/>
        <v/>
      </c>
    </row>
    <row r="272" spans="1:6" ht="39.6">
      <c r="A272" s="111" t="s">
        <v>173</v>
      </c>
      <c r="B272" s="58" t="s">
        <v>174</v>
      </c>
      <c r="C272" s="17" t="s">
        <v>29</v>
      </c>
      <c r="D272" s="29">
        <v>4</v>
      </c>
      <c r="E272" s="81"/>
      <c r="F272" s="19" t="str">
        <f t="shared" si="18"/>
        <v/>
      </c>
    </row>
    <row r="273" spans="1:6" ht="16.05" customHeight="1">
      <c r="A273" s="66"/>
      <c r="B273" s="112"/>
      <c r="C273" s="17"/>
      <c r="D273" s="29"/>
      <c r="E273" s="81"/>
      <c r="F273" s="19" t="str">
        <f t="shared" si="18"/>
        <v/>
      </c>
    </row>
    <row r="274" spans="1:6" ht="26.4">
      <c r="A274" s="111" t="s">
        <v>175</v>
      </c>
      <c r="B274" s="58" t="s">
        <v>176</v>
      </c>
      <c r="C274" s="17" t="s">
        <v>94</v>
      </c>
      <c r="D274" s="29">
        <v>1400</v>
      </c>
      <c r="E274" s="81"/>
      <c r="F274" s="19" t="str">
        <f t="shared" si="18"/>
        <v/>
      </c>
    </row>
    <row r="275" spans="1:6" ht="16.05" customHeight="1">
      <c r="A275" s="66"/>
      <c r="B275" s="21"/>
      <c r="C275" s="32"/>
      <c r="D275" s="33"/>
      <c r="E275" s="81"/>
      <c r="F275" s="19" t="str">
        <f t="shared" si="18"/>
        <v/>
      </c>
    </row>
    <row r="276" spans="1:6" ht="16.05" customHeight="1">
      <c r="A276" s="66"/>
      <c r="B276" s="110" t="s">
        <v>177</v>
      </c>
      <c r="C276" s="32"/>
      <c r="D276" s="33"/>
      <c r="E276" s="81"/>
      <c r="F276" s="19" t="str">
        <f t="shared" si="18"/>
        <v/>
      </c>
    </row>
    <row r="277" spans="1:6" ht="16.05" customHeight="1">
      <c r="A277" s="66"/>
      <c r="B277" s="21"/>
      <c r="C277" s="32"/>
      <c r="D277" s="33"/>
      <c r="E277" s="81"/>
      <c r="F277" s="19" t="str">
        <f t="shared" si="18"/>
        <v/>
      </c>
    </row>
    <row r="278" spans="1:6" ht="16.05" customHeight="1">
      <c r="A278" s="66"/>
      <c r="B278" s="21" t="s">
        <v>178</v>
      </c>
      <c r="C278" s="32"/>
      <c r="D278" s="33"/>
      <c r="E278" s="81"/>
      <c r="F278" s="19" t="str">
        <f t="shared" si="18"/>
        <v/>
      </c>
    </row>
    <row r="279" spans="1:6" ht="16.05" customHeight="1">
      <c r="A279" s="66"/>
      <c r="B279" s="21" t="s">
        <v>179</v>
      </c>
      <c r="C279" s="32"/>
      <c r="D279" s="33"/>
      <c r="E279" s="81"/>
      <c r="F279" s="19" t="str">
        <f t="shared" si="18"/>
        <v/>
      </c>
    </row>
    <row r="280" spans="1:6" ht="16.05" customHeight="1">
      <c r="A280" s="66"/>
      <c r="B280" s="21"/>
      <c r="C280" s="32"/>
      <c r="D280" s="33"/>
      <c r="E280" s="81"/>
      <c r="F280" s="19" t="str">
        <f t="shared" si="18"/>
        <v/>
      </c>
    </row>
    <row r="281" spans="1:6" ht="39.6">
      <c r="A281" s="111" t="s">
        <v>180</v>
      </c>
      <c r="B281" s="58" t="s">
        <v>181</v>
      </c>
      <c r="C281" s="17" t="s">
        <v>29</v>
      </c>
      <c r="D281" s="29">
        <v>4</v>
      </c>
      <c r="E281" s="81"/>
      <c r="F281" s="19" t="str">
        <f t="shared" si="18"/>
        <v/>
      </c>
    </row>
    <row r="282" spans="1:6" ht="18" customHeight="1">
      <c r="A282" s="66"/>
      <c r="B282" s="21"/>
      <c r="C282" s="32"/>
      <c r="D282" s="33"/>
      <c r="E282" s="81"/>
      <c r="F282" s="19" t="str">
        <f t="shared" si="18"/>
        <v/>
      </c>
    </row>
    <row r="283" spans="1:6" ht="158.4">
      <c r="A283" s="111" t="s">
        <v>182</v>
      </c>
      <c r="B283" s="58" t="s">
        <v>183</v>
      </c>
      <c r="C283" s="17" t="s">
        <v>29</v>
      </c>
      <c r="D283" s="29">
        <v>4</v>
      </c>
      <c r="E283" s="81"/>
      <c r="F283" s="19" t="str">
        <f t="shared" si="18"/>
        <v/>
      </c>
    </row>
    <row r="284" spans="1:6" ht="16.05" customHeight="1">
      <c r="A284" s="66"/>
      <c r="B284" s="21"/>
      <c r="C284" s="32"/>
      <c r="D284" s="33"/>
      <c r="E284" s="81"/>
      <c r="F284" s="19" t="str">
        <f t="shared" si="18"/>
        <v/>
      </c>
    </row>
    <row r="285" spans="1:6" ht="13.8">
      <c r="A285" s="111" t="s">
        <v>184</v>
      </c>
      <c r="B285" s="58" t="s">
        <v>185</v>
      </c>
      <c r="C285" s="17" t="s">
        <v>29</v>
      </c>
      <c r="D285" s="29">
        <v>4</v>
      </c>
      <c r="E285" s="81"/>
      <c r="F285" s="19" t="str">
        <f t="shared" si="18"/>
        <v/>
      </c>
    </row>
    <row r="286" spans="1:6" ht="12.45" customHeight="1">
      <c r="A286" s="66"/>
      <c r="B286" s="21"/>
      <c r="C286" s="32"/>
      <c r="D286" s="33"/>
      <c r="E286" s="81"/>
      <c r="F286" s="19" t="str">
        <f t="shared" si="18"/>
        <v/>
      </c>
    </row>
    <row r="287" spans="1:6" ht="16.05" customHeight="1">
      <c r="A287" s="111" t="s">
        <v>186</v>
      </c>
      <c r="B287" s="58" t="s">
        <v>187</v>
      </c>
      <c r="C287" s="17" t="s">
        <v>29</v>
      </c>
      <c r="D287" s="29">
        <v>4</v>
      </c>
      <c r="E287" s="81"/>
      <c r="F287" s="19" t="str">
        <f t="shared" si="18"/>
        <v/>
      </c>
    </row>
    <row r="288" spans="1:6" ht="16.05" customHeight="1">
      <c r="A288" s="66"/>
      <c r="B288" s="21"/>
      <c r="C288" s="32"/>
      <c r="D288" s="33"/>
      <c r="E288" s="81"/>
      <c r="F288" s="19" t="str">
        <f t="shared" si="18"/>
        <v/>
      </c>
    </row>
    <row r="289" spans="1:6" ht="26.4">
      <c r="A289" s="111" t="s">
        <v>188</v>
      </c>
      <c r="B289" s="58" t="s">
        <v>189</v>
      </c>
      <c r="C289" s="17" t="s">
        <v>29</v>
      </c>
      <c r="D289" s="29">
        <v>4</v>
      </c>
      <c r="E289" s="81"/>
      <c r="F289" s="19" t="str">
        <f t="shared" si="18"/>
        <v/>
      </c>
    </row>
    <row r="290" spans="1:6" ht="16.05" customHeight="1">
      <c r="A290" s="66"/>
      <c r="B290" s="21"/>
      <c r="C290" s="32"/>
      <c r="D290" s="33"/>
      <c r="E290" s="81"/>
      <c r="F290" s="19" t="str">
        <f t="shared" si="18"/>
        <v/>
      </c>
    </row>
    <row r="291" spans="1:6" ht="16.05" customHeight="1">
      <c r="A291" s="111" t="s">
        <v>190</v>
      </c>
      <c r="B291" s="58" t="s">
        <v>191</v>
      </c>
      <c r="C291" s="17" t="s">
        <v>29</v>
      </c>
      <c r="D291" s="29">
        <v>4</v>
      </c>
      <c r="E291" s="81"/>
      <c r="F291" s="19" t="str">
        <f t="shared" si="18"/>
        <v/>
      </c>
    </row>
    <row r="292" spans="1:6" ht="16.05" customHeight="1">
      <c r="A292" s="66"/>
      <c r="B292" s="21"/>
      <c r="C292" s="32"/>
      <c r="D292" s="33"/>
      <c r="E292" s="81"/>
      <c r="F292" s="19" t="str">
        <f t="shared" si="18"/>
        <v/>
      </c>
    </row>
    <row r="293" spans="1:6" ht="26.4">
      <c r="A293" s="111" t="s">
        <v>192</v>
      </c>
      <c r="B293" s="58" t="s">
        <v>193</v>
      </c>
      <c r="C293" s="17"/>
      <c r="D293" s="29"/>
      <c r="E293" s="81"/>
      <c r="F293" s="19" t="str">
        <f t="shared" si="18"/>
        <v/>
      </c>
    </row>
    <row r="294" spans="1:6" ht="16.05" customHeight="1">
      <c r="A294" s="66"/>
      <c r="B294" s="58" t="s">
        <v>194</v>
      </c>
      <c r="C294" s="17" t="s">
        <v>94</v>
      </c>
      <c r="D294" s="29">
        <v>200</v>
      </c>
      <c r="E294" s="81"/>
      <c r="F294" s="19" t="str">
        <f t="shared" si="18"/>
        <v/>
      </c>
    </row>
    <row r="295" spans="1:6" ht="16.05" customHeight="1">
      <c r="A295" s="66"/>
      <c r="B295" s="58" t="s">
        <v>195</v>
      </c>
      <c r="C295" s="17" t="s">
        <v>94</v>
      </c>
      <c r="D295" s="29">
        <v>40</v>
      </c>
      <c r="E295" s="81"/>
      <c r="F295" s="19" t="str">
        <f t="shared" si="18"/>
        <v/>
      </c>
    </row>
    <row r="296" spans="1:6" ht="16.05" customHeight="1">
      <c r="A296" s="66"/>
      <c r="B296" s="58" t="s">
        <v>196</v>
      </c>
      <c r="C296" s="17" t="s">
        <v>94</v>
      </c>
      <c r="D296" s="29">
        <v>200</v>
      </c>
      <c r="E296" s="81"/>
      <c r="F296" s="19" t="str">
        <f t="shared" si="18"/>
        <v/>
      </c>
    </row>
    <row r="297" spans="1:6" ht="16.05" customHeight="1">
      <c r="A297" s="66"/>
      <c r="B297" s="58" t="s">
        <v>197</v>
      </c>
      <c r="C297" s="17" t="s">
        <v>94</v>
      </c>
      <c r="D297" s="29">
        <v>200</v>
      </c>
      <c r="E297" s="81"/>
      <c r="F297" s="19" t="str">
        <f t="shared" si="18"/>
        <v/>
      </c>
    </row>
    <row r="298" spans="1:6" ht="16.05" customHeight="1">
      <c r="A298" s="66"/>
      <c r="B298" s="21"/>
      <c r="C298" s="32"/>
      <c r="D298" s="33"/>
      <c r="E298" s="81"/>
      <c r="F298" s="19" t="str">
        <f t="shared" si="18"/>
        <v/>
      </c>
    </row>
    <row r="299" spans="1:6" ht="66">
      <c r="A299" s="111" t="s">
        <v>198</v>
      </c>
      <c r="B299" s="58" t="s">
        <v>199</v>
      </c>
      <c r="C299" s="17" t="s">
        <v>36</v>
      </c>
      <c r="D299" s="29">
        <v>4</v>
      </c>
      <c r="E299" s="81"/>
      <c r="F299" s="19" t="str">
        <f t="shared" si="18"/>
        <v/>
      </c>
    </row>
    <row r="300" spans="1:6" ht="16.05" customHeight="1">
      <c r="A300" s="66"/>
      <c r="B300" s="21"/>
      <c r="C300" s="32"/>
      <c r="D300" s="33"/>
      <c r="E300" s="81"/>
      <c r="F300" s="19" t="str">
        <f t="shared" si="18"/>
        <v/>
      </c>
    </row>
    <row r="301" spans="1:6" ht="16.05" customHeight="1">
      <c r="A301" s="66"/>
      <c r="B301" s="21" t="s">
        <v>200</v>
      </c>
      <c r="C301" s="32"/>
      <c r="D301" s="33"/>
      <c r="E301" s="81"/>
      <c r="F301" s="19" t="str">
        <f t="shared" si="18"/>
        <v/>
      </c>
    </row>
    <row r="302" spans="1:6" ht="16.05" customHeight="1">
      <c r="A302" s="66"/>
      <c r="B302" s="21"/>
      <c r="C302" s="32"/>
      <c r="D302" s="33"/>
      <c r="E302" s="81"/>
      <c r="F302" s="19" t="str">
        <f t="shared" si="18"/>
        <v/>
      </c>
    </row>
    <row r="303" spans="1:6" ht="52.8">
      <c r="A303" s="111" t="s">
        <v>201</v>
      </c>
      <c r="B303" s="58" t="s">
        <v>202</v>
      </c>
      <c r="C303" s="17" t="s">
        <v>36</v>
      </c>
      <c r="D303" s="29">
        <v>1</v>
      </c>
      <c r="E303" s="81"/>
      <c r="F303" s="19" t="str">
        <f t="shared" si="18"/>
        <v/>
      </c>
    </row>
    <row r="304" spans="1:6" ht="16.05" customHeight="1">
      <c r="A304" s="66"/>
      <c r="B304" s="21"/>
      <c r="C304" s="32"/>
      <c r="D304" s="33"/>
      <c r="E304" s="81"/>
      <c r="F304" s="19" t="str">
        <f t="shared" si="18"/>
        <v/>
      </c>
    </row>
    <row r="305" spans="1:6" ht="39.6">
      <c r="A305" s="111" t="s">
        <v>203</v>
      </c>
      <c r="B305" s="58" t="s">
        <v>204</v>
      </c>
      <c r="C305" s="17" t="s">
        <v>36</v>
      </c>
      <c r="D305" s="29">
        <v>1</v>
      </c>
      <c r="E305" s="81"/>
      <c r="F305" s="19" t="str">
        <f t="shared" si="18"/>
        <v/>
      </c>
    </row>
    <row r="306" spans="1:6" ht="16.05" customHeight="1">
      <c r="A306" s="66"/>
      <c r="B306" s="21"/>
      <c r="C306" s="32"/>
      <c r="D306" s="33"/>
      <c r="E306" s="81"/>
      <c r="F306" s="19" t="str">
        <f t="shared" si="18"/>
        <v/>
      </c>
    </row>
    <row r="307" spans="1:6" ht="52.8">
      <c r="A307" s="111" t="s">
        <v>205</v>
      </c>
      <c r="B307" s="58" t="s">
        <v>206</v>
      </c>
      <c r="C307" s="17" t="s">
        <v>36</v>
      </c>
      <c r="D307" s="29">
        <v>1</v>
      </c>
      <c r="E307" s="81"/>
      <c r="F307" s="19" t="str">
        <f t="shared" si="18"/>
        <v/>
      </c>
    </row>
    <row r="308" spans="1:6" ht="16.05" customHeight="1">
      <c r="A308" s="66"/>
      <c r="B308" s="21"/>
      <c r="C308" s="32"/>
      <c r="D308" s="33"/>
      <c r="E308" s="81"/>
      <c r="F308" s="19" t="str">
        <f t="shared" si="18"/>
        <v/>
      </c>
    </row>
    <row r="309" spans="1:6" ht="26.4">
      <c r="A309" s="111" t="s">
        <v>207</v>
      </c>
      <c r="B309" s="58" t="s">
        <v>208</v>
      </c>
      <c r="C309" s="17" t="s">
        <v>36</v>
      </c>
      <c r="D309" s="29">
        <v>1</v>
      </c>
      <c r="E309" s="81"/>
      <c r="F309" s="19" t="str">
        <f t="shared" si="18"/>
        <v/>
      </c>
    </row>
    <row r="310" spans="1:6" ht="16.05" customHeight="1">
      <c r="A310" s="66"/>
      <c r="B310" s="21"/>
      <c r="C310" s="32"/>
      <c r="D310" s="33"/>
      <c r="E310" s="34"/>
      <c r="F310" s="34"/>
    </row>
    <row r="311" spans="1:6" ht="16.05" customHeight="1">
      <c r="A311" s="66"/>
      <c r="B311" s="76" t="s">
        <v>213</v>
      </c>
      <c r="C311" s="74"/>
      <c r="D311" s="81"/>
      <c r="E311" s="34"/>
      <c r="F311" s="34">
        <f>SUM(F261:F309)</f>
        <v>0</v>
      </c>
    </row>
    <row r="312" spans="1:6" ht="16.05" customHeight="1">
      <c r="A312" s="66"/>
      <c r="B312" s="76"/>
      <c r="C312" s="74"/>
      <c r="D312" s="81"/>
      <c r="E312" s="85"/>
      <c r="F312" s="85"/>
    </row>
    <row r="313" spans="1:6" ht="16.05" customHeight="1">
      <c r="A313" s="66"/>
      <c r="B313" s="21" t="s">
        <v>236</v>
      </c>
      <c r="C313" s="17"/>
      <c r="D313" s="18"/>
      <c r="E313" s="19"/>
      <c r="F313" s="19"/>
    </row>
    <row r="314" spans="1:6" ht="16.05" customHeight="1">
      <c r="A314" s="66"/>
      <c r="B314" s="76"/>
      <c r="C314" s="74"/>
      <c r="D314" s="81"/>
      <c r="E314" s="85"/>
      <c r="F314" s="85"/>
    </row>
    <row r="315" spans="1:6" ht="92.4">
      <c r="A315" s="47" t="s">
        <v>2</v>
      </c>
      <c r="B315" s="30" t="s">
        <v>235</v>
      </c>
      <c r="C315" s="28" t="s">
        <v>227</v>
      </c>
      <c r="D315" s="29">
        <v>14</v>
      </c>
      <c r="E315" s="29"/>
      <c r="F315" s="19" t="str">
        <f>IF(E315&lt;&gt;0,IF(D315&lt;&gt;"",D315*E315,E315),"")</f>
        <v/>
      </c>
    </row>
    <row r="316" spans="1:6" ht="16.05" customHeight="1">
      <c r="A316" s="47"/>
      <c r="B316" s="30"/>
      <c r="C316" s="28"/>
      <c r="D316" s="29"/>
      <c r="E316" s="29"/>
      <c r="F316" s="19"/>
    </row>
    <row r="317" spans="1:6" ht="52.8">
      <c r="A317" s="47" t="s">
        <v>3</v>
      </c>
      <c r="B317" s="30" t="s">
        <v>228</v>
      </c>
      <c r="C317" s="28" t="s">
        <v>227</v>
      </c>
      <c r="D317" s="18">
        <v>14</v>
      </c>
      <c r="E317" s="19"/>
      <c r="F317" s="19" t="str">
        <f t="shared" ref="F317:F321" si="19">IF(E317&lt;&gt;0,IF(D317&lt;&gt;"",D317*E317,E317),"")</f>
        <v/>
      </c>
    </row>
    <row r="318" spans="1:6" ht="16.05" customHeight="1">
      <c r="A318" s="47"/>
      <c r="B318" s="30"/>
      <c r="C318" s="28"/>
      <c r="D318" s="18"/>
      <c r="E318" s="19"/>
      <c r="F318" s="19" t="str">
        <f t="shared" si="19"/>
        <v/>
      </c>
    </row>
    <row r="319" spans="1:6" ht="26.4">
      <c r="A319" s="47" t="s">
        <v>4</v>
      </c>
      <c r="B319" s="30" t="s">
        <v>229</v>
      </c>
      <c r="C319" s="35" t="s">
        <v>29</v>
      </c>
      <c r="D319" s="29">
        <v>10</v>
      </c>
      <c r="E319" s="29"/>
      <c r="F319" s="19" t="str">
        <f t="shared" si="19"/>
        <v/>
      </c>
    </row>
    <row r="320" spans="1:6" ht="16.05" customHeight="1">
      <c r="A320" s="47"/>
      <c r="B320" s="30"/>
      <c r="C320" s="35"/>
      <c r="D320" s="29"/>
      <c r="E320" s="29"/>
      <c r="F320" s="19" t="str">
        <f t="shared" si="19"/>
        <v/>
      </c>
    </row>
    <row r="321" spans="1:6" ht="52.8">
      <c r="A321" s="47" t="s">
        <v>5</v>
      </c>
      <c r="B321" s="30" t="s">
        <v>230</v>
      </c>
      <c r="C321" s="35" t="s">
        <v>29</v>
      </c>
      <c r="D321" s="29">
        <v>10</v>
      </c>
      <c r="E321" s="29"/>
      <c r="F321" s="19" t="str">
        <f t="shared" si="19"/>
        <v/>
      </c>
    </row>
    <row r="322" spans="1:6" ht="16.05" customHeight="1">
      <c r="A322" s="51"/>
      <c r="B322" s="38"/>
      <c r="C322" s="32"/>
      <c r="D322" s="33"/>
      <c r="E322" s="34"/>
      <c r="F322" s="34"/>
    </row>
    <row r="323" spans="1:6" ht="16.05" customHeight="1">
      <c r="A323" s="51"/>
      <c r="B323" s="21" t="s">
        <v>243</v>
      </c>
      <c r="C323" s="32"/>
      <c r="D323" s="33"/>
      <c r="E323" s="34"/>
      <c r="F323" s="34">
        <f>SUM(F315:F321)</f>
        <v>0</v>
      </c>
    </row>
    <row r="324" spans="1:6" ht="16.05" customHeight="1">
      <c r="A324" s="51"/>
      <c r="B324" s="38"/>
      <c r="C324" s="32"/>
      <c r="D324" s="33"/>
      <c r="E324" s="34"/>
      <c r="F324" s="34"/>
    </row>
    <row r="325" spans="1:6" ht="13.8">
      <c r="A325" s="51"/>
      <c r="B325" s="21" t="s">
        <v>237</v>
      </c>
      <c r="C325" s="17"/>
      <c r="D325" s="18"/>
      <c r="E325" s="19"/>
      <c r="F325" s="19"/>
    </row>
    <row r="326" spans="1:6" ht="13.8">
      <c r="A326" s="47"/>
      <c r="B326" s="30"/>
      <c r="C326" s="35"/>
      <c r="D326" s="29"/>
      <c r="E326" s="29"/>
      <c r="F326" s="19"/>
    </row>
    <row r="327" spans="1:6" ht="66">
      <c r="A327" s="47" t="s">
        <v>2</v>
      </c>
      <c r="B327" s="30" t="s">
        <v>55</v>
      </c>
      <c r="C327" s="35" t="s">
        <v>9</v>
      </c>
      <c r="D327" s="29">
        <v>450</v>
      </c>
      <c r="E327" s="29"/>
      <c r="F327" s="19" t="str">
        <f>IF(E327&lt;&gt;0,IF(D327&lt;&gt;"",D327*E327,E327),"")</f>
        <v/>
      </c>
    </row>
    <row r="328" spans="1:6" ht="13.8">
      <c r="A328" s="47"/>
      <c r="B328" s="30"/>
      <c r="C328" s="35"/>
      <c r="D328" s="29"/>
      <c r="E328" s="29"/>
      <c r="F328" s="19" t="str">
        <f t="shared" ref="F328:F335" si="20">IF(E328&lt;&gt;0,IF(D328&lt;&gt;"",D328*E328,E328),"")</f>
        <v/>
      </c>
    </row>
    <row r="329" spans="1:6" ht="158.4">
      <c r="A329" s="47" t="s">
        <v>3</v>
      </c>
      <c r="B329" s="30" t="s">
        <v>109</v>
      </c>
      <c r="C329" s="35"/>
      <c r="D329" s="29"/>
      <c r="E329" s="29"/>
      <c r="F329" s="19" t="str">
        <f t="shared" si="20"/>
        <v/>
      </c>
    </row>
    <row r="330" spans="1:6" ht="13.8">
      <c r="A330" s="47"/>
      <c r="B330" s="30" t="s">
        <v>92</v>
      </c>
      <c r="C330" s="35" t="s">
        <v>9</v>
      </c>
      <c r="D330" s="29">
        <v>120</v>
      </c>
      <c r="E330" s="29"/>
      <c r="F330" s="19" t="str">
        <f t="shared" si="20"/>
        <v/>
      </c>
    </row>
    <row r="331" spans="1:6" ht="13.8">
      <c r="A331" s="47"/>
      <c r="B331" s="30" t="s">
        <v>110</v>
      </c>
      <c r="C331" s="35" t="s">
        <v>29</v>
      </c>
      <c r="D331" s="29">
        <v>6</v>
      </c>
      <c r="E331" s="29"/>
      <c r="F331" s="19" t="str">
        <f t="shared" si="20"/>
        <v/>
      </c>
    </row>
    <row r="332" spans="1:6" ht="13.8">
      <c r="A332" s="47"/>
      <c r="B332" s="30"/>
      <c r="C332" s="35"/>
      <c r="D332" s="29"/>
      <c r="E332" s="29"/>
      <c r="F332" s="19" t="str">
        <f t="shared" si="20"/>
        <v/>
      </c>
    </row>
    <row r="333" spans="1:6" ht="52.8">
      <c r="A333" s="47" t="s">
        <v>4</v>
      </c>
      <c r="B333" s="30" t="s">
        <v>111</v>
      </c>
      <c r="C333" s="35" t="s">
        <v>29</v>
      </c>
      <c r="D333" s="29">
        <v>86</v>
      </c>
      <c r="E333" s="29"/>
      <c r="F333" s="19" t="str">
        <f t="shared" si="20"/>
        <v/>
      </c>
    </row>
    <row r="334" spans="1:6" ht="13.8">
      <c r="A334" s="47"/>
      <c r="B334" s="30"/>
      <c r="C334" s="35"/>
      <c r="D334" s="29"/>
      <c r="E334" s="29"/>
      <c r="F334" s="19" t="str">
        <f t="shared" si="20"/>
        <v/>
      </c>
    </row>
    <row r="335" spans="1:6" ht="52.8">
      <c r="A335" s="47" t="s">
        <v>5</v>
      </c>
      <c r="B335" s="30" t="s">
        <v>137</v>
      </c>
      <c r="C335" s="35" t="s">
        <v>29</v>
      </c>
      <c r="D335" s="29">
        <v>4</v>
      </c>
      <c r="E335" s="29"/>
      <c r="F335" s="19" t="str">
        <f t="shared" si="20"/>
        <v/>
      </c>
    </row>
    <row r="336" spans="1:6" ht="13.8">
      <c r="A336" s="47"/>
      <c r="B336" s="30"/>
      <c r="C336" s="35"/>
      <c r="D336" s="29"/>
      <c r="E336" s="29"/>
      <c r="F336" s="19"/>
    </row>
    <row r="337" spans="1:6" ht="158.4">
      <c r="A337" s="115" t="s">
        <v>11</v>
      </c>
      <c r="B337" s="75" t="s">
        <v>226</v>
      </c>
      <c r="C337" s="116" t="s">
        <v>218</v>
      </c>
      <c r="D337" s="86">
        <v>2</v>
      </c>
      <c r="E337" s="86"/>
      <c r="F337" s="86" t="str">
        <f t="shared" ref="F337" si="21">IF(E337&lt;&gt;0,IF(D337&lt;&gt;"",D337*E337,E337),"")</f>
        <v/>
      </c>
    </row>
    <row r="338" spans="1:6" ht="13.8">
      <c r="A338" s="47"/>
      <c r="B338" s="30"/>
      <c r="C338" s="35"/>
      <c r="D338" s="29"/>
      <c r="E338" s="29"/>
      <c r="F338" s="19"/>
    </row>
    <row r="339" spans="1:6" ht="13.8">
      <c r="A339" s="51"/>
      <c r="B339" s="21" t="s">
        <v>244</v>
      </c>
      <c r="C339" s="32"/>
      <c r="D339" s="33"/>
      <c r="E339" s="34"/>
      <c r="F339" s="34">
        <f>SUM(F327:F337)</f>
        <v>0</v>
      </c>
    </row>
    <row r="340" spans="1:6" ht="13.8">
      <c r="A340" s="66"/>
      <c r="B340" s="76"/>
      <c r="C340" s="74"/>
      <c r="D340" s="81"/>
      <c r="E340" s="85"/>
      <c r="F340" s="85"/>
    </row>
    <row r="341" spans="1:6" ht="13.8">
      <c r="A341" s="94"/>
      <c r="B341" s="21" t="s">
        <v>238</v>
      </c>
      <c r="C341" s="60"/>
      <c r="D341" s="61"/>
      <c r="E341" s="60"/>
      <c r="F341" s="60"/>
    </row>
    <row r="342" spans="1:6" ht="13.8">
      <c r="A342" s="51"/>
      <c r="B342" s="38"/>
      <c r="C342" s="32"/>
      <c r="D342" s="33"/>
      <c r="E342" s="34"/>
      <c r="F342" s="34"/>
    </row>
    <row r="343" spans="1:6" ht="105.6">
      <c r="A343" s="47" t="s">
        <v>2</v>
      </c>
      <c r="B343" s="30" t="s">
        <v>214</v>
      </c>
      <c r="C343" s="35"/>
      <c r="D343" s="29"/>
      <c r="E343" s="29"/>
      <c r="F343" s="19"/>
    </row>
    <row r="344" spans="1:6" ht="13.8">
      <c r="A344" s="51"/>
      <c r="B344" s="113" t="s">
        <v>215</v>
      </c>
      <c r="C344" s="35" t="s">
        <v>29</v>
      </c>
      <c r="D344" s="29">
        <v>8</v>
      </c>
      <c r="E344" s="29"/>
      <c r="F344" s="19" t="str">
        <f t="shared" ref="F344:F345" si="22">IF(E344&lt;&gt;0,IF(D344&lt;&gt;"",D344*E344,E344),"")</f>
        <v/>
      </c>
    </row>
    <row r="345" spans="1:6" ht="13.8">
      <c r="A345" s="51"/>
      <c r="B345" s="113" t="s">
        <v>216</v>
      </c>
      <c r="C345" s="35" t="s">
        <v>29</v>
      </c>
      <c r="D345" s="29">
        <v>1</v>
      </c>
      <c r="E345" s="29"/>
      <c r="F345" s="19" t="str">
        <f t="shared" si="22"/>
        <v/>
      </c>
    </row>
    <row r="346" spans="1:6" ht="13.8">
      <c r="A346" s="51"/>
      <c r="B346" s="113"/>
      <c r="C346" s="35"/>
      <c r="D346" s="29"/>
      <c r="E346" s="29"/>
      <c r="F346" s="19"/>
    </row>
    <row r="347" spans="1:6" ht="13.8">
      <c r="A347" s="7"/>
      <c r="B347" s="21" t="s">
        <v>245</v>
      </c>
      <c r="C347" s="32"/>
      <c r="D347" s="33"/>
      <c r="E347" s="34"/>
      <c r="F347" s="34">
        <f>SUM(F344:F345)</f>
        <v>0</v>
      </c>
    </row>
    <row r="348" spans="1:6" ht="11.55" customHeight="1">
      <c r="A348" s="66"/>
      <c r="B348" s="76"/>
      <c r="C348" s="74"/>
      <c r="D348" s="81"/>
      <c r="E348" s="85"/>
      <c r="F348" s="85"/>
    </row>
    <row r="349" spans="1:6" ht="13.8">
      <c r="A349" s="94"/>
      <c r="B349" s="21" t="s">
        <v>239</v>
      </c>
      <c r="C349" s="60"/>
      <c r="D349" s="61"/>
      <c r="E349" s="60"/>
      <c r="F349" s="60"/>
    </row>
    <row r="350" spans="1:6" ht="13.8">
      <c r="A350" s="51"/>
      <c r="B350" s="38"/>
      <c r="C350" s="32"/>
      <c r="D350" s="33"/>
      <c r="E350" s="34"/>
      <c r="F350" s="34"/>
    </row>
    <row r="351" spans="1:6" ht="49.05" customHeight="1">
      <c r="A351" s="7" t="s">
        <v>2</v>
      </c>
      <c r="B351" s="30" t="s">
        <v>57</v>
      </c>
      <c r="C351" s="26" t="s">
        <v>36</v>
      </c>
      <c r="D351" s="62">
        <v>1</v>
      </c>
      <c r="F351" s="19" t="str">
        <f>IF(E351&lt;&gt;0,IF(D351&lt;&gt;"",D351*E351,E351),"")</f>
        <v/>
      </c>
    </row>
    <row r="352" spans="1:6" ht="13.8">
      <c r="A352" s="7"/>
      <c r="B352" s="14"/>
      <c r="D352" s="62"/>
      <c r="F352" s="19"/>
    </row>
    <row r="353" spans="1:6" ht="13.8">
      <c r="A353" s="7"/>
      <c r="B353" s="21" t="s">
        <v>246</v>
      </c>
      <c r="C353" s="32"/>
      <c r="D353" s="33"/>
      <c r="E353" s="34" t="s">
        <v>231</v>
      </c>
      <c r="F353" s="34">
        <f>SUM(F351:F351)</f>
        <v>0</v>
      </c>
    </row>
    <row r="354" spans="1:6" ht="13.8">
      <c r="A354" s="7"/>
      <c r="B354" s="21"/>
      <c r="C354" s="32"/>
      <c r="D354" s="33"/>
      <c r="E354" s="34"/>
      <c r="F354" s="34"/>
    </row>
    <row r="355" spans="1:6" ht="14.4">
      <c r="A355" s="93"/>
      <c r="B355" s="77" t="s">
        <v>98</v>
      </c>
      <c r="C355"/>
      <c r="D355" s="81"/>
      <c r="E355"/>
      <c r="F355" s="81"/>
    </row>
    <row r="356" spans="1:6" ht="14.4">
      <c r="A356" s="93"/>
      <c r="B356"/>
      <c r="C356"/>
      <c r="D356" s="81"/>
      <c r="E356"/>
      <c r="F356"/>
    </row>
    <row r="357" spans="1:6" ht="13.8">
      <c r="A357" s="97"/>
      <c r="B357" s="73" t="str">
        <f>B73</f>
        <v>I. PRIPREMNI RADOVI UKUPNO</v>
      </c>
      <c r="C357" s="74"/>
      <c r="D357" s="81"/>
      <c r="E357" s="86"/>
      <c r="F357" s="100">
        <f>F73</f>
        <v>0</v>
      </c>
    </row>
    <row r="358" spans="1:6" ht="13.8">
      <c r="A358" s="72"/>
      <c r="B358" s="73" t="str">
        <f>B116</f>
        <v xml:space="preserve">II. DEMONTAŽE I RUŠENJA UKUPNO </v>
      </c>
      <c r="C358" s="74"/>
      <c r="D358" s="81"/>
      <c r="E358" s="86"/>
      <c r="F358" s="100">
        <f>F116</f>
        <v>0</v>
      </c>
    </row>
    <row r="359" spans="1:6" ht="13.8">
      <c r="A359" s="72"/>
      <c r="B359" s="73" t="str">
        <f>B158</f>
        <v>III. IZOLATERSKO-FASADERSKI RADOVI UKUPNO</v>
      </c>
      <c r="C359" s="78"/>
      <c r="D359" s="81"/>
      <c r="E359" s="86"/>
      <c r="F359" s="100">
        <f>F158</f>
        <v>0</v>
      </c>
    </row>
    <row r="360" spans="1:6" ht="13.8">
      <c r="A360" s="72"/>
      <c r="B360" s="73" t="str">
        <f>B170</f>
        <v>IV. IZOLATERSKI RADOVI - POTKROVLJE UKUPNO</v>
      </c>
      <c r="C360" s="78"/>
      <c r="D360" s="81"/>
      <c r="E360" s="86"/>
      <c r="F360" s="100">
        <f>F170</f>
        <v>0</v>
      </c>
    </row>
    <row r="361" spans="1:6" ht="13.8">
      <c r="A361" s="72"/>
      <c r="B361" s="73" t="str">
        <f>B178</f>
        <v>V. IZOLATERSKI RADOVI - STROP PODRUMA UKUPNO</v>
      </c>
      <c r="C361" s="78"/>
      <c r="D361" s="81"/>
      <c r="E361" s="86"/>
      <c r="F361" s="100">
        <f>F178</f>
        <v>0</v>
      </c>
    </row>
    <row r="362" spans="1:6" ht="13.8">
      <c r="A362" s="72"/>
      <c r="B362" s="73" t="str">
        <f>B193</f>
        <v>VI. LIMARSKI RADOVI UKUPNO</v>
      </c>
      <c r="C362" s="78"/>
      <c r="D362" s="81"/>
      <c r="E362" s="86"/>
      <c r="F362" s="100">
        <f>F193</f>
        <v>0</v>
      </c>
    </row>
    <row r="363" spans="1:6" ht="13.8">
      <c r="A363" s="72"/>
      <c r="B363" s="73" t="str">
        <f>B203</f>
        <v>VII. BRAVARSKI RADOVI UKUPNO</v>
      </c>
      <c r="C363" s="78"/>
      <c r="D363" s="81"/>
      <c r="E363" s="86"/>
      <c r="F363" s="100">
        <f>F203</f>
        <v>0</v>
      </c>
    </row>
    <row r="364" spans="1:6" ht="13.8">
      <c r="A364" s="72"/>
      <c r="B364" s="73" t="str">
        <f>B229</f>
        <v>VIII. STOLARSKI RADOVI UKUPNO</v>
      </c>
      <c r="C364" s="78"/>
      <c r="D364" s="81"/>
      <c r="E364" s="86"/>
      <c r="F364" s="100">
        <f>F229</f>
        <v>0</v>
      </c>
    </row>
    <row r="365" spans="1:6" ht="13.8">
      <c r="A365" s="72"/>
      <c r="B365" s="73" t="str">
        <f>B235</f>
        <v>IX. KERAMIČARSKI RADOVI UKUPNO</v>
      </c>
      <c r="C365" s="78"/>
      <c r="D365" s="81"/>
      <c r="E365" s="86"/>
      <c r="F365" s="100">
        <f>F235</f>
        <v>0</v>
      </c>
    </row>
    <row r="366" spans="1:6" ht="13.8">
      <c r="A366" s="72"/>
      <c r="B366" s="73" t="str">
        <f>B255</f>
        <v>X. ZAŠTITA OD POŽARA UKUPNO</v>
      </c>
      <c r="C366" s="78"/>
      <c r="D366" s="81"/>
      <c r="E366" s="86"/>
      <c r="F366" s="100">
        <f>F255</f>
        <v>0</v>
      </c>
    </row>
    <row r="367" spans="1:6" ht="13.8">
      <c r="A367" s="72"/>
      <c r="B367" s="73" t="str">
        <f>B311</f>
        <v>XI. NISKONAPONSKE ELEKTRIČNE INSTALACIJE UKUPNO</v>
      </c>
      <c r="C367" s="78"/>
      <c r="D367" s="81"/>
      <c r="E367" s="86"/>
      <c r="F367" s="100">
        <f>F311</f>
        <v>0</v>
      </c>
    </row>
    <row r="368" spans="1:6" ht="13.8">
      <c r="A368" s="72"/>
      <c r="B368" s="73" t="str">
        <f>B323</f>
        <v>XII. ZEMLJANI RADOVI UKUPNO</v>
      </c>
      <c r="C368" s="78"/>
      <c r="D368" s="81"/>
      <c r="E368" s="86"/>
      <c r="F368" s="100">
        <f>F323</f>
        <v>0</v>
      </c>
    </row>
    <row r="369" spans="1:6" ht="13.8">
      <c r="A369" s="72"/>
      <c r="B369" s="73" t="str">
        <f>B339</f>
        <v>XIII. OSTALI RADOVI UKUPNO</v>
      </c>
      <c r="C369" s="78"/>
      <c r="D369" s="81"/>
      <c r="E369" s="86"/>
      <c r="F369" s="100">
        <f>F339</f>
        <v>0</v>
      </c>
    </row>
    <row r="370" spans="1:6" ht="13.8">
      <c r="A370" s="72"/>
      <c r="B370" s="73" t="str">
        <f>B347</f>
        <v>XIV. KONZERVATORSKI RADOVI UKUPNO</v>
      </c>
      <c r="C370" s="78"/>
      <c r="D370" s="81"/>
      <c r="E370" s="86"/>
      <c r="F370" s="100">
        <f>F347</f>
        <v>0</v>
      </c>
    </row>
    <row r="371" spans="1:6" ht="14.4" thickBot="1">
      <c r="A371" s="72"/>
      <c r="B371" s="73" t="str">
        <f>B353</f>
        <v>XV. PROMIDŽBENI RADOVI UKUPNO</v>
      </c>
      <c r="C371" s="78"/>
      <c r="D371" s="81"/>
      <c r="E371" s="86"/>
      <c r="F371" s="100">
        <f>F353</f>
        <v>0</v>
      </c>
    </row>
    <row r="372" spans="1:6">
      <c r="A372" s="68"/>
      <c r="B372" s="87" t="s">
        <v>233</v>
      </c>
      <c r="C372" s="106"/>
      <c r="D372" s="88"/>
      <c r="E372" s="88"/>
      <c r="F372" s="101">
        <f>SUM(F357:F371)</f>
        <v>0</v>
      </c>
    </row>
    <row r="373" spans="1:6">
      <c r="A373" s="69"/>
      <c r="B373" s="89" t="s">
        <v>13</v>
      </c>
      <c r="C373" s="90"/>
      <c r="D373" s="27"/>
      <c r="F373" s="102">
        <f>F372*0.25</f>
        <v>0</v>
      </c>
    </row>
    <row r="374" spans="1:6">
      <c r="A374" s="69"/>
      <c r="C374" s="90"/>
      <c r="D374" s="27"/>
      <c r="F374" s="103"/>
    </row>
    <row r="375" spans="1:6" ht="13.8" thickBot="1">
      <c r="A375" s="70"/>
      <c r="B375" s="91" t="s">
        <v>234</v>
      </c>
      <c r="C375" s="107"/>
      <c r="D375" s="92"/>
      <c r="E375" s="92"/>
      <c r="F375" s="104">
        <f>F372*1.25</f>
        <v>0</v>
      </c>
    </row>
    <row r="376" spans="1:6">
      <c r="B376" s="89"/>
      <c r="D376" s="27"/>
      <c r="F376" s="121"/>
    </row>
    <row r="377" spans="1:6" ht="25.2">
      <c r="A377" s="122"/>
      <c r="B377" s="21" t="s">
        <v>272</v>
      </c>
      <c r="C377" s="19"/>
      <c r="D377" s="18"/>
      <c r="E377" s="19"/>
      <c r="F377" s="123">
        <f>F375*0.03</f>
        <v>0</v>
      </c>
    </row>
    <row r="378" spans="1:6" ht="13.8">
      <c r="A378" s="51"/>
      <c r="B378" s="16"/>
      <c r="C378" s="17"/>
      <c r="D378" s="18"/>
      <c r="E378" s="19"/>
      <c r="F378" s="19"/>
    </row>
    <row r="379" spans="1:6" ht="13.8">
      <c r="A379" s="122"/>
      <c r="B379" s="124" t="s">
        <v>273</v>
      </c>
      <c r="C379" s="125"/>
      <c r="D379" s="18"/>
      <c r="E379" s="19"/>
      <c r="F379" s="123">
        <f>SUM(F375:F377)</f>
        <v>0</v>
      </c>
    </row>
    <row r="380" spans="1:6" ht="4.05" customHeight="1"/>
    <row r="381" spans="1:6">
      <c r="B381" s="25" t="s">
        <v>274</v>
      </c>
    </row>
    <row r="382" spans="1:6">
      <c r="B382" s="25" t="s">
        <v>264</v>
      </c>
    </row>
  </sheetData>
  <pageMargins left="0.98425196850393704" right="0.70866141732283472" top="0.74803149606299213" bottom="0.74803149606299213" header="0.31496062992125984" footer="0.31496062992125984"/>
  <pageSetup paperSize="9" scale="67" fitToWidth="0" fitToHeight="0" orientation="portrait" r:id="rId1"/>
  <rowBreaks count="1" manualBreakCount="1">
    <brk id="4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workbookViewId="0">
      <selection activeCell="E33" sqref="E33"/>
    </sheetView>
  </sheetViews>
  <sheetFormatPr defaultRowHeight="14.4"/>
  <cols>
    <col min="1" max="1" width="82.6640625" customWidth="1"/>
  </cols>
  <sheetData>
    <row r="3" spans="1:1">
      <c r="A3" s="2" t="s">
        <v>14</v>
      </c>
    </row>
    <row r="4" spans="1:1">
      <c r="A4" s="3"/>
    </row>
    <row r="5" spans="1:1" ht="303.60000000000002">
      <c r="A5" s="1" t="s">
        <v>15</v>
      </c>
    </row>
    <row r="6" spans="1:1" ht="145.19999999999999">
      <c r="A6" s="1" t="s">
        <v>39</v>
      </c>
    </row>
    <row r="7" spans="1:1">
      <c r="A7" s="3"/>
    </row>
    <row r="8" spans="1:1">
      <c r="A8" s="2" t="s">
        <v>16</v>
      </c>
    </row>
    <row r="9" spans="1:1">
      <c r="A9" s="3"/>
    </row>
    <row r="10" spans="1:1" ht="372">
      <c r="A10" s="4" t="s">
        <v>17</v>
      </c>
    </row>
    <row r="11" spans="1:1" ht="348">
      <c r="A11" s="4" t="s">
        <v>18</v>
      </c>
    </row>
    <row r="12" spans="1:1">
      <c r="A12" s="3"/>
    </row>
    <row r="13" spans="1:1">
      <c r="A13" s="5" t="s">
        <v>19</v>
      </c>
    </row>
    <row r="14" spans="1:1">
      <c r="A14" s="3"/>
    </row>
    <row r="15" spans="1:1" ht="324">
      <c r="A15" s="4" t="s">
        <v>20</v>
      </c>
    </row>
    <row r="16" spans="1:1">
      <c r="A16" s="3"/>
    </row>
    <row r="17" spans="1:1">
      <c r="A17" s="6" t="s">
        <v>21</v>
      </c>
    </row>
    <row r="18" spans="1:1">
      <c r="A18" s="3"/>
    </row>
    <row r="19" spans="1:1" ht="84">
      <c r="A19" s="4" t="s">
        <v>40</v>
      </c>
    </row>
    <row r="20" spans="1:1">
      <c r="A20" s="3"/>
    </row>
    <row r="21" spans="1:1" ht="72">
      <c r="A21" s="3" t="s">
        <v>22</v>
      </c>
    </row>
    <row r="22" spans="1:1">
      <c r="A22" s="3"/>
    </row>
    <row r="23" spans="1:1">
      <c r="A23" s="5" t="s">
        <v>23</v>
      </c>
    </row>
    <row r="24" spans="1:1">
      <c r="A24" s="3"/>
    </row>
    <row r="25" spans="1:1" ht="384">
      <c r="A25" s="4" t="s">
        <v>24</v>
      </c>
    </row>
    <row r="26" spans="1:1">
      <c r="A26" s="3"/>
    </row>
    <row r="27" spans="1:1">
      <c r="A27" s="6" t="s">
        <v>25</v>
      </c>
    </row>
    <row r="28" spans="1:1">
      <c r="A28" s="3"/>
    </row>
    <row r="29" spans="1:1" ht="409.6">
      <c r="A29" s="4" t="s">
        <v>26</v>
      </c>
    </row>
    <row r="30" spans="1:1">
      <c r="A30" s="3"/>
    </row>
    <row r="31" spans="1:1">
      <c r="A31" s="5" t="s">
        <v>41</v>
      </c>
    </row>
    <row r="32" spans="1:1">
      <c r="A32" s="3"/>
    </row>
    <row r="33" spans="1:1" ht="409.6">
      <c r="A33" s="4" t="s">
        <v>27</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26"/>
  <sheetViews>
    <sheetView zoomScale="70" zoomScaleNormal="70" workbookViewId="0">
      <selection activeCell="B5" sqref="B5"/>
    </sheetView>
  </sheetViews>
  <sheetFormatPr defaultRowHeight="14.4"/>
  <cols>
    <col min="1" max="1" width="13.88671875" style="27" customWidth="1"/>
  </cols>
  <sheetData>
    <row r="2" spans="1:2">
      <c r="A2"/>
    </row>
    <row r="3" spans="1:2">
      <c r="A3" s="19"/>
    </row>
    <row r="4" spans="1:2">
      <c r="A4" s="19"/>
    </row>
    <row r="5" spans="1:2" ht="26.4">
      <c r="A5" s="24" t="s">
        <v>49</v>
      </c>
      <c r="B5" t="s">
        <v>154</v>
      </c>
    </row>
    <row r="6" spans="1:2">
      <c r="A6" s="19"/>
    </row>
    <row r="8" spans="1:2">
      <c r="A8" s="19">
        <v>240</v>
      </c>
      <c r="B8">
        <f>A8/7.5345</f>
        <v>31.853474019510251</v>
      </c>
    </row>
    <row r="9" spans="1:2">
      <c r="A9" s="19"/>
    </row>
    <row r="10" spans="1:2">
      <c r="A10" s="19">
        <v>80</v>
      </c>
      <c r="B10">
        <f t="shared" ref="B10:B71" si="0">A10/7.5345</f>
        <v>10.617824673170084</v>
      </c>
    </row>
    <row r="11" spans="1:2">
      <c r="A11" s="19"/>
    </row>
    <row r="12" spans="1:2">
      <c r="A12" s="19">
        <v>25</v>
      </c>
      <c r="B12">
        <f t="shared" si="0"/>
        <v>3.3180702103656512</v>
      </c>
    </row>
    <row r="13" spans="1:2">
      <c r="A13" s="19"/>
    </row>
    <row r="14" spans="1:2">
      <c r="A14" s="20">
        <v>5000</v>
      </c>
      <c r="B14">
        <f t="shared" si="0"/>
        <v>663.61404207313024</v>
      </c>
    </row>
    <row r="15" spans="1:2">
      <c r="A15" s="20"/>
    </row>
    <row r="16" spans="1:2">
      <c r="A16" s="20"/>
    </row>
    <row r="17" spans="1:2">
      <c r="A17" s="18">
        <v>110</v>
      </c>
      <c r="B17">
        <f t="shared" si="0"/>
        <v>14.599508925608864</v>
      </c>
    </row>
    <row r="18" spans="1:2">
      <c r="A18" s="18"/>
    </row>
    <row r="19" spans="1:2">
      <c r="A19" s="19">
        <v>12000</v>
      </c>
      <c r="B19">
        <f t="shared" si="0"/>
        <v>1592.6737009755125</v>
      </c>
    </row>
    <row r="20" spans="1:2">
      <c r="A20" s="19"/>
    </row>
    <row r="21" spans="1:2">
      <c r="A21" s="18">
        <v>6000</v>
      </c>
      <c r="B21">
        <f t="shared" si="0"/>
        <v>796.33685048775624</v>
      </c>
    </row>
    <row r="22" spans="1:2">
      <c r="A22" s="18"/>
    </row>
    <row r="23" spans="1:2">
      <c r="A23" s="81">
        <v>18000</v>
      </c>
      <c r="B23">
        <f t="shared" si="0"/>
        <v>2389.0105514632687</v>
      </c>
    </row>
    <row r="24" spans="1:2">
      <c r="A24" s="81"/>
    </row>
    <row r="25" spans="1:2">
      <c r="A25" s="34" t="s">
        <v>8</v>
      </c>
      <c r="B25" t="e">
        <f t="shared" si="0"/>
        <v>#VALUE!</v>
      </c>
    </row>
    <row r="26" spans="1:2">
      <c r="A26" s="19"/>
    </row>
    <row r="27" spans="1:2">
      <c r="A27" s="19"/>
    </row>
    <row r="29" spans="1:2">
      <c r="A29" s="19"/>
    </row>
    <row r="30" spans="1:2">
      <c r="A30" s="18">
        <v>120</v>
      </c>
      <c r="B30">
        <f t="shared" si="0"/>
        <v>15.926737009755126</v>
      </c>
    </row>
    <row r="31" spans="1:2">
      <c r="A31" s="18">
        <v>480</v>
      </c>
      <c r="B31">
        <f t="shared" si="0"/>
        <v>63.706948039020503</v>
      </c>
    </row>
    <row r="32" spans="1:2">
      <c r="A32" s="18">
        <v>2400</v>
      </c>
      <c r="B32">
        <f t="shared" si="0"/>
        <v>318.53474019510253</v>
      </c>
    </row>
    <row r="33" spans="1:2">
      <c r="A33" s="18">
        <v>480</v>
      </c>
      <c r="B33">
        <f t="shared" si="0"/>
        <v>63.706948039020503</v>
      </c>
    </row>
    <row r="34" spans="1:2">
      <c r="A34" s="18">
        <v>120</v>
      </c>
      <c r="B34">
        <f t="shared" si="0"/>
        <v>15.926737009755126</v>
      </c>
    </row>
    <row r="35" spans="1:2">
      <c r="A35" s="18">
        <v>240</v>
      </c>
      <c r="B35">
        <f t="shared" si="0"/>
        <v>31.853474019510251</v>
      </c>
    </row>
    <row r="36" spans="1:2">
      <c r="A36" s="19"/>
    </row>
    <row r="37" spans="1:2">
      <c r="A37" s="8">
        <v>50</v>
      </c>
      <c r="B37">
        <f t="shared" si="0"/>
        <v>6.6361404207313024</v>
      </c>
    </row>
    <row r="38" spans="1:2">
      <c r="A38" s="19"/>
    </row>
    <row r="39" spans="1:2">
      <c r="A39" s="8">
        <v>25</v>
      </c>
      <c r="B39">
        <f t="shared" si="0"/>
        <v>3.3180702103656512</v>
      </c>
    </row>
    <row r="40" spans="1:2">
      <c r="A40" s="8"/>
    </row>
    <row r="41" spans="1:2">
      <c r="A41" s="8">
        <v>25</v>
      </c>
      <c r="B41">
        <f t="shared" si="0"/>
        <v>3.3180702103656512</v>
      </c>
    </row>
    <row r="42" spans="1:2">
      <c r="A42" s="8"/>
    </row>
    <row r="43" spans="1:2">
      <c r="A43" s="19"/>
    </row>
    <row r="44" spans="1:2">
      <c r="A44" s="10"/>
    </row>
    <row r="45" spans="1:2">
      <c r="A45" s="12">
        <v>480</v>
      </c>
      <c r="B45">
        <f t="shared" si="0"/>
        <v>63.706948039020503</v>
      </c>
    </row>
    <row r="46" spans="1:2">
      <c r="A46" s="12">
        <v>720</v>
      </c>
      <c r="B46">
        <f t="shared" si="0"/>
        <v>95.560422058530747</v>
      </c>
    </row>
    <row r="47" spans="1:2">
      <c r="A47" s="12">
        <v>240</v>
      </c>
      <c r="B47">
        <f t="shared" si="0"/>
        <v>31.853474019510251</v>
      </c>
    </row>
    <row r="48" spans="1:2">
      <c r="A48" s="12">
        <v>240</v>
      </c>
      <c r="B48">
        <f t="shared" si="0"/>
        <v>31.853474019510251</v>
      </c>
    </row>
    <row r="49" spans="1:2">
      <c r="A49" s="12">
        <v>480</v>
      </c>
      <c r="B49">
        <f t="shared" si="0"/>
        <v>63.706948039020503</v>
      </c>
    </row>
    <row r="50" spans="1:2">
      <c r="A50" s="12">
        <v>720</v>
      </c>
      <c r="B50">
        <f t="shared" si="0"/>
        <v>95.560422058530747</v>
      </c>
    </row>
    <row r="51" spans="1:2">
      <c r="A51" s="12">
        <v>960</v>
      </c>
      <c r="B51">
        <f t="shared" si="0"/>
        <v>127.41389607804101</v>
      </c>
    </row>
    <row r="52" spans="1:2">
      <c r="A52" s="12">
        <v>960</v>
      </c>
      <c r="B52">
        <f t="shared" si="0"/>
        <v>127.41389607804101</v>
      </c>
    </row>
    <row r="53" spans="1:2">
      <c r="A53" s="12">
        <v>480</v>
      </c>
      <c r="B53">
        <f t="shared" si="0"/>
        <v>63.706948039020503</v>
      </c>
    </row>
    <row r="54" spans="1:2">
      <c r="A54" s="12">
        <v>240</v>
      </c>
      <c r="B54">
        <f t="shared" si="0"/>
        <v>31.853474019510251</v>
      </c>
    </row>
    <row r="55" spans="1:2">
      <c r="A55" s="12">
        <v>240</v>
      </c>
      <c r="B55">
        <f t="shared" si="0"/>
        <v>31.853474019510251</v>
      </c>
    </row>
    <row r="56" spans="1:2">
      <c r="A56" s="12">
        <v>240</v>
      </c>
      <c r="B56">
        <f t="shared" si="0"/>
        <v>31.853474019510251</v>
      </c>
    </row>
    <row r="57" spans="1:2">
      <c r="A57" s="12">
        <v>240</v>
      </c>
      <c r="B57">
        <f t="shared" si="0"/>
        <v>31.853474019510251</v>
      </c>
    </row>
    <row r="58" spans="1:2">
      <c r="A58" s="12">
        <v>480</v>
      </c>
      <c r="B58">
        <f t="shared" si="0"/>
        <v>63.706948039020503</v>
      </c>
    </row>
    <row r="59" spans="1:2">
      <c r="A59" s="12">
        <v>240</v>
      </c>
      <c r="B59">
        <f t="shared" si="0"/>
        <v>31.853474019510251</v>
      </c>
    </row>
    <row r="60" spans="1:2">
      <c r="A60" s="12"/>
    </row>
    <row r="61" spans="1:2">
      <c r="A61" s="8">
        <v>6000</v>
      </c>
      <c r="B61">
        <f t="shared" si="0"/>
        <v>796.33685048775624</v>
      </c>
    </row>
    <row r="62" spans="1:2">
      <c r="A62" s="8"/>
    </row>
    <row r="63" spans="1:2">
      <c r="A63" s="34" t="s">
        <v>8</v>
      </c>
      <c r="B63" t="e">
        <f t="shared" si="0"/>
        <v>#VALUE!</v>
      </c>
    </row>
    <row r="64" spans="1:2">
      <c r="A64" s="34"/>
    </row>
    <row r="65" spans="1:2">
      <c r="A65" s="19"/>
    </row>
    <row r="67" spans="1:2">
      <c r="A67" s="40">
        <v>140</v>
      </c>
      <c r="B67">
        <f t="shared" si="0"/>
        <v>18.581193178047645</v>
      </c>
    </row>
    <row r="68" spans="1:2">
      <c r="A68" s="40"/>
    </row>
    <row r="69" spans="1:2">
      <c r="A69" s="83">
        <v>190</v>
      </c>
      <c r="B69">
        <f t="shared" si="0"/>
        <v>25.21733359877895</v>
      </c>
    </row>
    <row r="70" spans="1:2">
      <c r="A70" s="83"/>
    </row>
    <row r="71" spans="1:2">
      <c r="A71" s="83">
        <v>35</v>
      </c>
      <c r="B71">
        <f t="shared" si="0"/>
        <v>4.6452982945119112</v>
      </c>
    </row>
    <row r="72" spans="1:2">
      <c r="A72" s="83"/>
    </row>
    <row r="73" spans="1:2">
      <c r="A73" s="83">
        <v>60</v>
      </c>
      <c r="B73">
        <f t="shared" ref="B73:B134" si="1">A73/7.5345</f>
        <v>7.9633685048775629</v>
      </c>
    </row>
    <row r="74" spans="1:2">
      <c r="A74" s="83"/>
    </row>
    <row r="75" spans="1:2">
      <c r="A75" s="83">
        <v>40</v>
      </c>
      <c r="B75">
        <f t="shared" si="1"/>
        <v>5.3089123365850419</v>
      </c>
    </row>
    <row r="76" spans="1:2">
      <c r="A76" s="83"/>
    </row>
    <row r="77" spans="1:2">
      <c r="A77" s="40"/>
    </row>
    <row r="78" spans="1:2">
      <c r="A78" s="29">
        <v>110</v>
      </c>
      <c r="B78">
        <f t="shared" si="1"/>
        <v>14.599508925608864</v>
      </c>
    </row>
    <row r="79" spans="1:2">
      <c r="A79" s="29">
        <v>180</v>
      </c>
      <c r="B79">
        <f t="shared" si="1"/>
        <v>23.890105514632687</v>
      </c>
    </row>
    <row r="80" spans="1:2">
      <c r="A80" s="29">
        <v>290</v>
      </c>
      <c r="B80">
        <f t="shared" si="1"/>
        <v>38.489614440241553</v>
      </c>
    </row>
    <row r="81" spans="1:2">
      <c r="A81" s="29">
        <v>290</v>
      </c>
      <c r="B81">
        <f t="shared" si="1"/>
        <v>38.489614440241553</v>
      </c>
    </row>
    <row r="82" spans="1:2">
      <c r="A82" s="29"/>
    </row>
    <row r="83" spans="1:2">
      <c r="A83" s="40"/>
    </row>
    <row r="84" spans="1:2">
      <c r="A84" s="40"/>
    </row>
    <row r="85" spans="1:2">
      <c r="A85" s="40"/>
    </row>
    <row r="86" spans="1:2">
      <c r="A86" s="40"/>
    </row>
    <row r="87" spans="1:2">
      <c r="A87" s="40"/>
    </row>
    <row r="88" spans="1:2">
      <c r="A88" s="40">
        <v>265</v>
      </c>
      <c r="B88">
        <f t="shared" si="1"/>
        <v>35.171544229875899</v>
      </c>
    </row>
    <row r="89" spans="1:2">
      <c r="A89" s="40">
        <v>265</v>
      </c>
      <c r="B89">
        <f t="shared" si="1"/>
        <v>35.171544229875899</v>
      </c>
    </row>
    <row r="90" spans="1:2">
      <c r="A90" s="40">
        <v>360</v>
      </c>
      <c r="B90">
        <f t="shared" si="1"/>
        <v>47.780211029265374</v>
      </c>
    </row>
    <row r="91" spans="1:2">
      <c r="A91" s="40">
        <v>360</v>
      </c>
      <c r="B91">
        <f t="shared" si="1"/>
        <v>47.780211029265374</v>
      </c>
    </row>
    <row r="92" spans="1:2">
      <c r="A92" s="40">
        <v>215</v>
      </c>
      <c r="B92">
        <f t="shared" si="1"/>
        <v>28.535403809144601</v>
      </c>
    </row>
    <row r="93" spans="1:2">
      <c r="A93" s="40">
        <v>160</v>
      </c>
      <c r="B93">
        <f t="shared" si="1"/>
        <v>21.235649346340168</v>
      </c>
    </row>
    <row r="94" spans="1:2">
      <c r="A94" s="40"/>
    </row>
    <row r="95" spans="1:2">
      <c r="A95" s="19">
        <v>110</v>
      </c>
      <c r="B95">
        <f t="shared" si="1"/>
        <v>14.599508925608864</v>
      </c>
    </row>
    <row r="96" spans="1:2">
      <c r="A96" s="15"/>
    </row>
    <row r="97" spans="1:2">
      <c r="A97" s="19">
        <v>115</v>
      </c>
      <c r="B97">
        <f t="shared" si="1"/>
        <v>15.263122967681996</v>
      </c>
    </row>
    <row r="98" spans="1:2">
      <c r="A98" s="19"/>
    </row>
    <row r="99" spans="1:2">
      <c r="A99" s="19"/>
    </row>
    <row r="100" spans="1:2">
      <c r="A100" s="19">
        <v>115</v>
      </c>
      <c r="B100">
        <f t="shared" si="1"/>
        <v>15.263122967681996</v>
      </c>
    </row>
    <row r="101" spans="1:2">
      <c r="A101" s="19">
        <v>100</v>
      </c>
      <c r="B101">
        <f t="shared" si="1"/>
        <v>13.272280841462605</v>
      </c>
    </row>
    <row r="102" spans="1:2">
      <c r="A102" s="19"/>
    </row>
    <row r="103" spans="1:2">
      <c r="A103" s="29">
        <v>95</v>
      </c>
      <c r="B103">
        <f t="shared" si="1"/>
        <v>12.608666799389475</v>
      </c>
    </row>
    <row r="104" spans="1:2">
      <c r="A104" s="29"/>
    </row>
    <row r="105" spans="1:2">
      <c r="A105" s="34" t="s">
        <v>8</v>
      </c>
      <c r="B105" t="e">
        <f t="shared" si="1"/>
        <v>#VALUE!</v>
      </c>
    </row>
    <row r="106" spans="1:2">
      <c r="A106" s="34"/>
    </row>
    <row r="107" spans="1:2">
      <c r="A107" s="19"/>
    </row>
    <row r="109" spans="1:2">
      <c r="A109" s="18">
        <v>25</v>
      </c>
      <c r="B109">
        <f t="shared" si="1"/>
        <v>3.3180702103656512</v>
      </c>
    </row>
    <row r="110" spans="1:2">
      <c r="A110" s="19"/>
    </row>
    <row r="111" spans="1:2">
      <c r="A111" s="27">
        <v>500</v>
      </c>
      <c r="B111">
        <f t="shared" si="1"/>
        <v>66.361404207313029</v>
      </c>
    </row>
    <row r="112" spans="1:2">
      <c r="A112" s="18"/>
    </row>
    <row r="113" spans="1:2">
      <c r="A113" s="27">
        <v>190</v>
      </c>
      <c r="B113">
        <f t="shared" si="1"/>
        <v>25.21733359877895</v>
      </c>
    </row>
    <row r="114" spans="1:2">
      <c r="A114" s="18"/>
    </row>
    <row r="115" spans="1:2">
      <c r="A115" s="19"/>
    </row>
    <row r="116" spans="1:2">
      <c r="A116" s="34" t="s">
        <v>8</v>
      </c>
      <c r="B116" t="e">
        <f t="shared" si="1"/>
        <v>#VALUE!</v>
      </c>
    </row>
    <row r="117" spans="1:2">
      <c r="A117" s="19"/>
    </row>
    <row r="118" spans="1:2">
      <c r="A118" s="19"/>
    </row>
    <row r="120" spans="1:2">
      <c r="A120" s="18">
        <v>480</v>
      </c>
      <c r="B120">
        <f t="shared" si="1"/>
        <v>63.706948039020503</v>
      </c>
    </row>
    <row r="121" spans="1:2">
      <c r="A121" s="19"/>
    </row>
    <row r="122" spans="1:2">
      <c r="A122" s="29">
        <v>90</v>
      </c>
      <c r="B122">
        <f t="shared" si="1"/>
        <v>11.945052757316343</v>
      </c>
    </row>
    <row r="123" spans="1:2">
      <c r="A123" s="19"/>
    </row>
    <row r="124" spans="1:2">
      <c r="A124" s="34" t="s">
        <v>8</v>
      </c>
      <c r="B124" t="e">
        <f t="shared" si="1"/>
        <v>#VALUE!</v>
      </c>
    </row>
    <row r="125" spans="1:2">
      <c r="A125" s="34"/>
    </row>
    <row r="126" spans="1:2">
      <c r="A126" s="19"/>
    </row>
    <row r="128" spans="1:2">
      <c r="A128" s="18"/>
    </row>
    <row r="129" spans="1:2">
      <c r="A129" s="18">
        <v>215</v>
      </c>
      <c r="B129">
        <f t="shared" si="1"/>
        <v>28.535403809144601</v>
      </c>
    </row>
    <row r="130" spans="1:2">
      <c r="A130" s="18">
        <v>215</v>
      </c>
      <c r="B130">
        <f t="shared" si="1"/>
        <v>28.535403809144601</v>
      </c>
    </row>
    <row r="131" spans="1:2">
      <c r="A131" s="18">
        <v>240</v>
      </c>
      <c r="B131">
        <f t="shared" si="1"/>
        <v>31.853474019510251</v>
      </c>
    </row>
    <row r="132" spans="1:2">
      <c r="A132" s="19"/>
    </row>
    <row r="133" spans="1:2">
      <c r="A133" s="19"/>
    </row>
    <row r="134" spans="1:2">
      <c r="A134" s="18">
        <v>60</v>
      </c>
      <c r="B134">
        <f t="shared" si="1"/>
        <v>7.9633685048775629</v>
      </c>
    </row>
    <row r="135" spans="1:2">
      <c r="A135" s="19"/>
    </row>
    <row r="136" spans="1:2">
      <c r="A136" s="19"/>
    </row>
    <row r="137" spans="1:2">
      <c r="A137" s="18">
        <v>240</v>
      </c>
      <c r="B137">
        <f t="shared" ref="B137:B198" si="2">A137/7.5345</f>
        <v>31.853474019510251</v>
      </c>
    </row>
    <row r="138" spans="1:2">
      <c r="A138" s="18"/>
    </row>
    <row r="139" spans="1:2">
      <c r="A139" s="34" t="s">
        <v>8</v>
      </c>
      <c r="B139" t="e">
        <f t="shared" si="2"/>
        <v>#VALUE!</v>
      </c>
    </row>
    <row r="140" spans="1:2">
      <c r="A140" s="34"/>
    </row>
    <row r="141" spans="1:2">
      <c r="A141" s="34"/>
    </row>
    <row r="143" spans="1:2">
      <c r="A143" s="19"/>
    </row>
    <row r="144" spans="1:2">
      <c r="A144" s="12">
        <v>1080</v>
      </c>
      <c r="B144">
        <f t="shared" si="2"/>
        <v>143.34063308779614</v>
      </c>
    </row>
    <row r="145" spans="1:2">
      <c r="A145" s="12"/>
    </row>
    <row r="146" spans="1:2">
      <c r="A146" s="12"/>
    </row>
    <row r="147" spans="1:2">
      <c r="A147" s="12">
        <v>600</v>
      </c>
      <c r="B147">
        <f t="shared" si="2"/>
        <v>79.633685048775632</v>
      </c>
    </row>
    <row r="148" spans="1:2">
      <c r="A148" s="29"/>
    </row>
    <row r="149" spans="1:2">
      <c r="A149" s="34" t="s">
        <v>8</v>
      </c>
      <c r="B149" t="e">
        <f t="shared" si="2"/>
        <v>#VALUE!</v>
      </c>
    </row>
    <row r="150" spans="1:2">
      <c r="A150" s="19"/>
    </row>
    <row r="151" spans="1:2">
      <c r="A151" s="19"/>
    </row>
    <row r="153" spans="1:2">
      <c r="A153" s="19"/>
    </row>
    <row r="154" spans="1:2">
      <c r="A154" s="12">
        <v>9085</v>
      </c>
      <c r="B154">
        <f t="shared" si="2"/>
        <v>1205.7867144468776</v>
      </c>
    </row>
    <row r="155" spans="1:2">
      <c r="A155" s="12">
        <v>12719</v>
      </c>
      <c r="B155">
        <f t="shared" si="2"/>
        <v>1688.1014002256286</v>
      </c>
    </row>
    <row r="156" spans="1:2">
      <c r="A156" s="12">
        <v>2340</v>
      </c>
      <c r="B156">
        <f t="shared" si="2"/>
        <v>310.57137169022496</v>
      </c>
    </row>
    <row r="157" spans="1:2">
      <c r="A157" s="12">
        <v>3024</v>
      </c>
      <c r="B157">
        <f t="shared" si="2"/>
        <v>401.35377264582917</v>
      </c>
    </row>
    <row r="158" spans="1:2">
      <c r="A158" s="12">
        <v>4922</v>
      </c>
      <c r="B158">
        <f t="shared" si="2"/>
        <v>653.26166301678938</v>
      </c>
    </row>
    <row r="159" spans="1:2">
      <c r="A159" s="12">
        <v>9844</v>
      </c>
      <c r="B159">
        <f t="shared" si="2"/>
        <v>1306.5233260335788</v>
      </c>
    </row>
    <row r="160" spans="1:2">
      <c r="A160" s="12">
        <v>19159</v>
      </c>
      <c r="B160">
        <f t="shared" si="2"/>
        <v>2542.8362864158203</v>
      </c>
    </row>
    <row r="161" spans="1:2">
      <c r="A161" s="12">
        <v>22356</v>
      </c>
      <c r="B161">
        <f t="shared" si="2"/>
        <v>2967.1511049173801</v>
      </c>
    </row>
    <row r="162" spans="1:2">
      <c r="A162" s="12">
        <v>6164</v>
      </c>
      <c r="B162">
        <f t="shared" si="2"/>
        <v>818.10339106775496</v>
      </c>
    </row>
    <row r="163" spans="1:2">
      <c r="A163" s="12">
        <v>2898</v>
      </c>
      <c r="B163">
        <f t="shared" si="2"/>
        <v>384.63069878558628</v>
      </c>
    </row>
    <row r="164" spans="1:2">
      <c r="A164" s="12">
        <v>504</v>
      </c>
      <c r="B164">
        <f t="shared" si="2"/>
        <v>66.892295440971523</v>
      </c>
    </row>
    <row r="165" spans="1:2">
      <c r="A165" s="12">
        <v>1764</v>
      </c>
      <c r="B165">
        <f t="shared" si="2"/>
        <v>234.12303404340034</v>
      </c>
    </row>
    <row r="166" spans="1:2">
      <c r="A166" s="12">
        <v>1332</v>
      </c>
      <c r="B166">
        <f t="shared" si="2"/>
        <v>176.78678080828189</v>
      </c>
    </row>
    <row r="167" spans="1:2">
      <c r="A167" s="12">
        <v>5681</v>
      </c>
      <c r="B167">
        <f t="shared" si="2"/>
        <v>753.99827460349059</v>
      </c>
    </row>
    <row r="168" spans="1:2">
      <c r="A168" s="12">
        <v>3082</v>
      </c>
      <c r="B168">
        <f t="shared" si="2"/>
        <v>409.05169553387748</v>
      </c>
    </row>
    <row r="169" spans="1:2">
      <c r="A169" s="13"/>
    </row>
    <row r="170" spans="1:2">
      <c r="A170" s="13"/>
    </row>
    <row r="171" spans="1:2">
      <c r="A171" s="19">
        <v>240</v>
      </c>
      <c r="B171">
        <f t="shared" si="2"/>
        <v>31.853474019510251</v>
      </c>
    </row>
    <row r="172" spans="1:2">
      <c r="A172" s="34"/>
    </row>
    <row r="173" spans="1:2">
      <c r="A173" s="19">
        <v>240</v>
      </c>
      <c r="B173">
        <f t="shared" si="2"/>
        <v>31.853474019510251</v>
      </c>
    </row>
    <row r="174" spans="1:2">
      <c r="A174" s="19"/>
    </row>
    <row r="175" spans="1:2">
      <c r="A175" s="34" t="s">
        <v>8</v>
      </c>
      <c r="B175" t="e">
        <f t="shared" si="2"/>
        <v>#VALUE!</v>
      </c>
    </row>
    <row r="176" spans="1:2">
      <c r="A176" s="34"/>
    </row>
    <row r="177" spans="1:2">
      <c r="A177" s="19"/>
    </row>
    <row r="178" spans="1:2">
      <c r="A178" s="34"/>
    </row>
    <row r="179" spans="1:2">
      <c r="A179" s="19">
        <v>300</v>
      </c>
      <c r="B179">
        <f t="shared" si="2"/>
        <v>39.816842524387816</v>
      </c>
    </row>
    <row r="180" spans="1:2">
      <c r="A180" s="29"/>
    </row>
    <row r="181" spans="1:2">
      <c r="A181" s="34" t="s">
        <v>8</v>
      </c>
      <c r="B181" t="e">
        <f t="shared" si="2"/>
        <v>#VALUE!</v>
      </c>
    </row>
    <row r="182" spans="1:2">
      <c r="A182" s="34"/>
    </row>
    <row r="183" spans="1:2">
      <c r="A183" s="19"/>
    </row>
    <row r="184" spans="1:2">
      <c r="A184" s="29"/>
    </row>
    <row r="185" spans="1:2">
      <c r="A185" s="29">
        <v>100</v>
      </c>
      <c r="B185">
        <f t="shared" si="2"/>
        <v>13.272280841462605</v>
      </c>
    </row>
    <row r="186" spans="1:2">
      <c r="A186" s="29"/>
    </row>
    <row r="187" spans="1:2">
      <c r="A187" s="29"/>
    </row>
    <row r="188" spans="1:2">
      <c r="A188" s="29">
        <v>105</v>
      </c>
      <c r="B188">
        <f t="shared" si="2"/>
        <v>13.935894883535735</v>
      </c>
    </row>
    <row r="189" spans="1:2">
      <c r="A189" s="29">
        <v>5400</v>
      </c>
      <c r="B189">
        <f t="shared" si="2"/>
        <v>716.7031654389807</v>
      </c>
    </row>
    <row r="190" spans="1:2">
      <c r="A190" s="29"/>
    </row>
    <row r="191" spans="1:2">
      <c r="A191" s="29">
        <v>190</v>
      </c>
      <c r="B191">
        <f t="shared" si="2"/>
        <v>25.21733359877895</v>
      </c>
    </row>
    <row r="192" spans="1:2">
      <c r="A192" s="29"/>
    </row>
    <row r="193" spans="1:2">
      <c r="A193" s="29">
        <v>3360</v>
      </c>
      <c r="B193">
        <f t="shared" si="2"/>
        <v>445.94863627314351</v>
      </c>
    </row>
    <row r="194" spans="1:2">
      <c r="A194" s="29"/>
    </row>
    <row r="195" spans="1:2">
      <c r="A195" s="29">
        <v>3360</v>
      </c>
      <c r="B195">
        <f t="shared" si="2"/>
        <v>445.94863627314351</v>
      </c>
    </row>
    <row r="196" spans="1:2">
      <c r="A196" s="29"/>
    </row>
    <row r="197" spans="1:2">
      <c r="A197" s="29"/>
    </row>
    <row r="198" spans="1:2">
      <c r="A198" s="34" t="s">
        <v>8</v>
      </c>
      <c r="B198" t="e">
        <f t="shared" si="2"/>
        <v>#VALUE!</v>
      </c>
    </row>
    <row r="199" spans="1:2">
      <c r="A199" s="85"/>
    </row>
    <row r="200" spans="1:2">
      <c r="A200" s="60"/>
    </row>
    <row r="201" spans="1:2">
      <c r="A201" s="34"/>
    </row>
    <row r="202" spans="1:2">
      <c r="A202" s="27">
        <v>960</v>
      </c>
      <c r="B202">
        <f t="shared" ref="B202:B203" si="3">A202/7.5345</f>
        <v>127.41389607804101</v>
      </c>
    </row>
    <row r="203" spans="1:2">
      <c r="A203" s="34" t="s">
        <v>8</v>
      </c>
      <c r="B203" t="e">
        <f t="shared" si="3"/>
        <v>#VALUE!</v>
      </c>
    </row>
    <row r="204" spans="1:2">
      <c r="A204" s="34"/>
    </row>
    <row r="205" spans="1:2">
      <c r="A205"/>
    </row>
    <row r="206" spans="1:2">
      <c r="A206"/>
    </row>
    <row r="207" spans="1:2">
      <c r="A207" s="86"/>
    </row>
    <row r="208" spans="1:2">
      <c r="A208" s="86"/>
    </row>
    <row r="209" spans="1:1">
      <c r="A209" s="86"/>
    </row>
    <row r="210" spans="1:1">
      <c r="A210" s="86"/>
    </row>
    <row r="211" spans="1:1">
      <c r="A211" s="86"/>
    </row>
    <row r="212" spans="1:1">
      <c r="A212" s="86"/>
    </row>
    <row r="213" spans="1:1">
      <c r="A213" s="86"/>
    </row>
    <row r="214" spans="1:1">
      <c r="A214" s="86"/>
    </row>
    <row r="215" spans="1:1">
      <c r="A215" s="86"/>
    </row>
    <row r="216" spans="1:1">
      <c r="A216" s="86"/>
    </row>
    <row r="217" spans="1:1" ht="15" thickBot="1">
      <c r="A217" s="86"/>
    </row>
    <row r="218" spans="1:1">
      <c r="A218" s="88"/>
    </row>
    <row r="221" spans="1:1" ht="15" thickBot="1">
      <c r="A221" s="92"/>
    </row>
    <row r="223" spans="1:1">
      <c r="A223" s="19"/>
    </row>
    <row r="224" spans="1:1">
      <c r="A224" s="19"/>
    </row>
    <row r="225" spans="1:1">
      <c r="A225" s="19"/>
    </row>
    <row r="226" spans="1:1">
      <c r="A226"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troskovnik</vt:lpstr>
      <vt:lpstr>opci uvjeti</vt:lpstr>
      <vt:lpstr>Sheet1</vt:lpstr>
      <vt:lpstr>troskovnik!Print_Area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2024-09-30T22:40:22Z</dcterms:modified>
</cp:coreProperties>
</file>